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348" windowWidth="15120" windowHeight="7776" firstSheet="1" activeTab="2"/>
  </bookViews>
  <sheets>
    <sheet name="4-лот" sheetId="2" state="hidden" r:id="rId1"/>
    <sheet name="рус 4лота" sheetId="5" r:id="rId2"/>
    <sheet name="4лот каз" sheetId="6" r:id="rId3"/>
  </sheets>
  <definedNames>
    <definedName name="_xlnm.Print_Area" localSheetId="0">'4-лот'!$A$1:$F$51</definedName>
  </definedNames>
  <calcPr calcId="152511"/>
</workbook>
</file>

<file path=xl/calcChain.xml><?xml version="1.0" encoding="utf-8"?>
<calcChain xmlns="http://schemas.openxmlformats.org/spreadsheetml/2006/main">
  <c r="G40" i="6" l="1"/>
  <c r="D39" i="6" l="1"/>
  <c r="F38" i="6"/>
  <c r="G38" i="6" s="1"/>
  <c r="F37" i="6"/>
  <c r="F39" i="6" s="1"/>
  <c r="D35" i="6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D24" i="6"/>
  <c r="F23" i="6"/>
  <c r="G23" i="6" s="1"/>
  <c r="F22" i="6"/>
  <c r="G22" i="6" s="1"/>
  <c r="D20" i="6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F20" i="6" s="1"/>
  <c r="D41" i="6" l="1"/>
  <c r="G35" i="6"/>
  <c r="F35" i="6"/>
  <c r="F42" i="6" s="1"/>
  <c r="D42" i="6"/>
  <c r="G24" i="6"/>
  <c r="G37" i="6"/>
  <c r="G39" i="6" s="1"/>
  <c r="D40" i="6"/>
  <c r="F24" i="6"/>
  <c r="F41" i="6" s="1"/>
  <c r="G11" i="6"/>
  <c r="G20" i="6" s="1"/>
  <c r="F40" i="6" l="1"/>
  <c r="D39" i="5"/>
  <c r="F38" i="5"/>
  <c r="G38" i="5" s="1"/>
  <c r="F37" i="5"/>
  <c r="G37" i="5" s="1"/>
  <c r="D35" i="5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D24" i="5"/>
  <c r="F23" i="5"/>
  <c r="G23" i="5" s="1"/>
  <c r="F22" i="5"/>
  <c r="D20" i="5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39" i="5" l="1"/>
  <c r="F24" i="5"/>
  <c r="G11" i="5"/>
  <c r="F20" i="5"/>
  <c r="G20" i="5"/>
  <c r="G35" i="5"/>
  <c r="D42" i="5"/>
  <c r="D40" i="5"/>
  <c r="F35" i="5"/>
  <c r="F39" i="5"/>
  <c r="G22" i="5"/>
  <c r="G24" i="5" s="1"/>
  <c r="D41" i="5"/>
  <c r="C37" i="2"/>
  <c r="G40" i="5" l="1"/>
  <c r="F42" i="5"/>
  <c r="F41" i="5"/>
  <c r="F40" i="5"/>
  <c r="E36" i="2"/>
  <c r="F36" i="2" s="1"/>
  <c r="C23" i="2" l="1"/>
  <c r="E11" i="2" l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C27" i="2"/>
  <c r="E26" i="2"/>
  <c r="F26" i="2" s="1"/>
  <c r="E25" i="2"/>
  <c r="E22" i="2"/>
  <c r="F22" i="2" s="1"/>
  <c r="E21" i="2"/>
  <c r="F21" i="2" s="1"/>
  <c r="E20" i="2"/>
  <c r="F20" i="2" s="1"/>
  <c r="E19" i="2"/>
  <c r="F19" i="2" s="1"/>
  <c r="E18" i="2"/>
  <c r="E17" i="2"/>
  <c r="F17" i="2" s="1"/>
  <c r="E16" i="2"/>
  <c r="F16" i="2" s="1"/>
  <c r="E15" i="2"/>
  <c r="F15" i="2" s="1"/>
  <c r="C13" i="2"/>
  <c r="E12" i="2"/>
  <c r="F12" i="2" s="1"/>
  <c r="F18" i="2" l="1"/>
  <c r="F23" i="2" s="1"/>
  <c r="E23" i="2"/>
  <c r="E13" i="2"/>
  <c r="C38" i="2"/>
  <c r="E37" i="2"/>
  <c r="E27" i="2"/>
  <c r="F11" i="2"/>
  <c r="F13" i="2" s="1"/>
  <c r="F25" i="2"/>
  <c r="F27" i="2" s="1"/>
  <c r="F29" i="2"/>
  <c r="F37" i="2" s="1"/>
  <c r="E38" i="2" l="1"/>
  <c r="F38" i="2"/>
</calcChain>
</file>

<file path=xl/sharedStrings.xml><?xml version="1.0" encoding="utf-8"?>
<sst xmlns="http://schemas.openxmlformats.org/spreadsheetml/2006/main" count="159" uniqueCount="94">
  <si>
    <t xml:space="preserve"> </t>
  </si>
  <si>
    <t>№ 
п/п</t>
  </si>
  <si>
    <t>Виды работ</t>
  </si>
  <si>
    <t>1.</t>
  </si>
  <si>
    <t>2.</t>
  </si>
  <si>
    <t>3.</t>
  </si>
  <si>
    <t>4.</t>
  </si>
  <si>
    <t>Определение профиля и величины приёмистости</t>
  </si>
  <si>
    <t>5.</t>
  </si>
  <si>
    <t>6.</t>
  </si>
  <si>
    <t>Определение характера насыщения пластов в обсаженных скважинах</t>
  </si>
  <si>
    <t>7.</t>
  </si>
  <si>
    <t>8.</t>
  </si>
  <si>
    <t>9.</t>
  </si>
  <si>
    <t>Перфорация (прострелочно-взрывные работы)</t>
  </si>
  <si>
    <t>Итого</t>
  </si>
  <si>
    <t>цена 
за единицу</t>
  </si>
  <si>
    <t>тенге,
с учетом НДС</t>
  </si>
  <si>
    <t>тенге,
без НДС</t>
  </si>
  <si>
    <t>Кол-во скважин</t>
  </si>
  <si>
    <t>Итого АО "ММГ"</t>
  </si>
  <si>
    <t xml:space="preserve">Промыслово-геофизические исследования скважин ПУ «Каламкасмунайгаз» при КРС и ПРС  </t>
  </si>
  <si>
    <t xml:space="preserve">Промыслово-геофизические исследования скважин ПУ «Каламкасмунайгаз»  </t>
  </si>
  <si>
    <t xml:space="preserve">Промыслово-геофизические исследования скважин ПУ «Жетыбаймунайгаз» при КРС и ПРС  </t>
  </si>
  <si>
    <t xml:space="preserve">Промыслово-геофизические исследования скважин ПУ «Жетыбаймунайгаз»   </t>
  </si>
  <si>
    <t xml:space="preserve">            ЗАКАЗЧИК                                                                                            ПОДРЯДЧИК</t>
  </si>
  <si>
    <t xml:space="preserve">                                 Приложение №4  </t>
  </si>
  <si>
    <t xml:space="preserve">                                                                                                         о закупках  промыслово-геофизических исследований скважин</t>
  </si>
  <si>
    <t>Определение работающих интервалов и состава притока
 (ч/з  межтрубье )</t>
  </si>
  <si>
    <t>Определение герметичности пакера и профиля приемистости</t>
  </si>
  <si>
    <t>Определение герметичности эксплуатационной колонны, заколонных перетоков в добывающих скважинах (ОГК доб)</t>
  </si>
  <si>
    <t>Определение герметичности эксплуатационной колонны, заколонных перетоков в нагнетательных скважинах (ОГК нагн)</t>
  </si>
  <si>
    <t xml:space="preserve"> Определение герметичности эксплуатационной колонны в водозаборных скважинах</t>
  </si>
  <si>
    <t xml:space="preserve"> Определение герметичности эксплуатационной колонны, заколонных перетоков в добывающих скважинах (ОГК доб)</t>
  </si>
  <si>
    <t xml:space="preserve">АКЦ (сканирующий акустический каротаж цементирования), в том числе 25 скважин/операции для колонны диаметром 114 мм </t>
  </si>
  <si>
    <t>Определение характера насыщения пластов в обсаженных скважинах (УКК;С/О-каротаж)</t>
  </si>
  <si>
    <t>Определение работающих интервалов и состава притока (c УКП)</t>
  </si>
  <si>
    <t>Спец.отверствия, взрыв пакер, желонка (20) и отбивка забоя, ЛМ  (термометрия, профилеметрия) и прочее  при КРС и ПРС  (94)</t>
  </si>
  <si>
    <t>Спец.отверствия, взрыв пакер, желонка (19 скв.) и отбивка забоя, ЛМ  (термометрия, профилеметрия) прочее при КРС и ПРС (40)</t>
  </si>
  <si>
    <r>
      <t xml:space="preserve">                                                                                                  к договору №__________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от «____»_______________2023г.</t>
    </r>
  </si>
  <si>
    <t>Сметные расчеты промыслово-геофизические исследования скважин АО "ММГ"  на 9 месяц 2023г</t>
  </si>
  <si>
    <t>Кол-во скв.</t>
  </si>
  <si>
    <t>цена по договору
за единицу</t>
  </si>
  <si>
    <t>КМГ</t>
  </si>
  <si>
    <t>ЖМГ</t>
  </si>
  <si>
    <t>Спец.отверствия, желонкаи отбивка забоя, ЛМ (термометрия, профилеметрия) и прочее при КРС и ПРС</t>
  </si>
  <si>
    <t>Спец.отверствия, желонка и отбивка забоя, ЛМ (термометрия, профилеметрия) и прочее при КРС и ПРС</t>
  </si>
  <si>
    <t>№ Лот</t>
  </si>
  <si>
    <t>Определение работающих интервалов и состава притока
 (ч/з межтрубье )</t>
  </si>
  <si>
    <t>Определение работающих интервалов и состава притока
 (ч/з межтрубье)</t>
  </si>
  <si>
    <t>Определение герметичности эксплуатационной колонны в водозаборных скважинах</t>
  </si>
  <si>
    <t>Определение характера насыщения пластов в обсаженных скважинах (УКК; С/О-каротаж)</t>
  </si>
  <si>
    <t xml:space="preserve">                                                                                                         о закупках промыслово-геофизических исследований скважин</t>
  </si>
  <si>
    <t xml:space="preserve">                                                                                                  от «____»_________2025г.</t>
  </si>
  <si>
    <t xml:space="preserve"> к Договору №___________</t>
  </si>
  <si>
    <t xml:space="preserve"> №___________ шартқа</t>
  </si>
  <si>
    <t xml:space="preserve">                                                                                                  «____»_________2025ж.</t>
  </si>
  <si>
    <t>№ 
т/т</t>
  </si>
  <si>
    <t>Жұмыстардың атауы</t>
  </si>
  <si>
    <t>Ұңғыма саны</t>
  </si>
  <si>
    <t>бірлік үшін шарт бойынша баға</t>
  </si>
  <si>
    <t>теңге,
ҚҚС жоқ</t>
  </si>
  <si>
    <t>теңге,
ҚҚС есебімен</t>
  </si>
  <si>
    <t>ҰКЖ мен ҰЖЖ кезіндегі "Қаламқасмұнайгаз" ӨБ ұңғымаларын кәсіпшілік-геофизикалық зерттеу</t>
  </si>
  <si>
    <t>Пайдаланушылық құбырдың бітеулігін, өндіруші ұңғымалардағы құбыр сыртындағы ағындарды анықтау (ҚБА өнд)</t>
  </si>
  <si>
    <t>Пайдаланушылық құбырдың бітеулігін, айдау ұңғымаларындағы құбыр сыртындағы ағындарды анықтау (ҚБА айд)</t>
  </si>
  <si>
    <t>Пайдаланушылық құбырдың бітеулігін, су өндіру ұңғымаларындағы құбыр сыртындағы ағындарды анықтау</t>
  </si>
  <si>
    <t>Пакердің тыңғылықтығын және қабылдау профилін анықтау</t>
  </si>
  <si>
    <t>ИГН әдісімен ұңғымалардағы қабаттардың қанығу сипатын анықтау</t>
  </si>
  <si>
    <t>ҰКЖ және ҰЖАЖ кезінде қондырғышты, кенжарды муфталар локаторымен соғу (термометрия, профиль өлшеу) т.б. орнату</t>
  </si>
  <si>
    <t>Жарылғыш пакерді орнату</t>
  </si>
  <si>
    <t>Ату-жару жұмыстары (АЖЖ)</t>
  </si>
  <si>
    <t>Барлығы</t>
  </si>
  <si>
    <t>"Қаламқасмұнайгаз" ӨБ ұңғымаларын кәсіпшілік-геофизикалық зерттеу</t>
  </si>
  <si>
    <t>Ағымның профилі мен құрамын анықтау (құбыр аралығындағы)</t>
  </si>
  <si>
    <t>Қабылдағыштық профилі мен шамасын анықтау</t>
  </si>
  <si>
    <t>ҰКЖ мен ҰЖЖ кезіндегі "Жетібаймұнайгаз" ӨБ ұңғымаларын кәсіпшілік-геофизикалық зерттеу</t>
  </si>
  <si>
    <t>Пайдаланушылық құбырдың бітеулігін, өндіруші ұңғымалардағы құбыр сыртындағы ағындарды анықтау (ҚБА өнд.)</t>
  </si>
  <si>
    <t>Пайдаланушылық құбырдың бітеулігін, айдау ұңғымаларындағы құбыр сыртындағы ағындарды анықтау (ҚБА айд.)</t>
  </si>
  <si>
    <t>Азот компрессорының көмегімен жұмыс аралықтарын және кіріс құрамын анықтау</t>
  </si>
  <si>
    <t>Қабаттардың ағымдағы мұнайға қанығуын CCM әдісімен анықтау (C/O-каротаж)</t>
  </si>
  <si>
    <t>ҰКЖ және ҰЖАЖ кезінде қондырғышты, кенжарды муфталар локаторымен соғу (термометрия, профиль өлшеу), т.б. орнату</t>
  </si>
  <si>
    <t>"Жетібаймұнайгаз" ӨБ ұңғымаларын кәсіпшілік-геофизикалық зерттеу</t>
  </si>
  <si>
    <t>"ММГ" АҚ барлығы</t>
  </si>
  <si>
    <t xml:space="preserve">            ТАПСЫРЫС БЕРУШІ                                                                                            МЕРДІГЕР</t>
  </si>
  <si>
    <t xml:space="preserve">                                                                                                         ұңғымаларды кәсіпшілік-геофизикалық зерттеулерді сатып алу туралы</t>
  </si>
  <si>
    <t xml:space="preserve">Сметные расчеты промыслово-геофизических исследований скважин АО "ММГ" на 3 месяца 2025г. </t>
  </si>
  <si>
    <t>2025 жылғы 3 айға "ММГ" АҚ ұңғымаларының кәсіпшілік-геофизикалық зерттеулерінің сметалық есептері</t>
  </si>
  <si>
    <t>Установка взрыв пакера</t>
  </si>
  <si>
    <t xml:space="preserve">АКЦ (сканирующий акустический каротаж цементирования), в том числе 5 скважин/операции для колонны диаметром 114 мм </t>
  </si>
  <si>
    <t>ЦАК (цементтеудің сканерлейтін акустикалық каротажы), оның ішінде диаметрі 114 мм құбырға арналған 5 ұңғыма/операция</t>
  </si>
  <si>
    <t xml:space="preserve">АКЦ (сканирующий акустический каротаж цементирования), в том числе 5 скважин/операции для колонны диаметром 114мм </t>
  </si>
  <si>
    <t xml:space="preserve">                                 Приложение №</t>
  </si>
  <si>
    <t xml:space="preserve">                                 №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</si>
</sst>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</cellStyleXfs>
  <cellXfs count="166">
    <xf numFmtId="0" fontId="0" fillId="0" borderId="0" xfId="0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/>
    </xf>
    <xf numFmtId="166" fontId="4" fillId="0" borderId="6" xfId="0" applyNumberFormat="1" applyFont="1" applyBorder="1" applyAlignment="1">
      <alignment horizontal="center" vertical="top" wrapText="1"/>
    </xf>
    <xf numFmtId="166" fontId="4" fillId="0" borderId="26" xfId="0" applyNumberFormat="1" applyFont="1" applyBorder="1" applyAlignment="1">
      <alignment horizontal="center" vertical="top" wrapText="1"/>
    </xf>
    <xf numFmtId="166" fontId="5" fillId="0" borderId="9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justify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justify" vertical="center" wrapText="1"/>
    </xf>
    <xf numFmtId="167" fontId="5" fillId="0" borderId="5" xfId="0" applyNumberFormat="1" applyFont="1" applyBorder="1" applyAlignment="1">
      <alignment horizontal="justify" vertical="center" wrapText="1"/>
    </xf>
    <xf numFmtId="167" fontId="4" fillId="0" borderId="6" xfId="0" applyNumberFormat="1" applyFont="1" applyBorder="1" applyAlignment="1">
      <alignment horizontal="justify" vertical="top" wrapText="1"/>
    </xf>
    <xf numFmtId="167" fontId="5" fillId="0" borderId="1" xfId="0" applyNumberFormat="1" applyFont="1" applyBorder="1" applyAlignment="1">
      <alignment horizontal="justify" vertical="top" wrapText="1"/>
    </xf>
    <xf numFmtId="167" fontId="5" fillId="0" borderId="1" xfId="0" applyNumberFormat="1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vertical="top" wrapText="1"/>
    </xf>
    <xf numFmtId="167" fontId="5" fillId="0" borderId="27" xfId="0" applyNumberFormat="1" applyFont="1" applyBorder="1" applyAlignment="1">
      <alignment horizontal="justify" vertical="center" wrapText="1"/>
    </xf>
    <xf numFmtId="167" fontId="4" fillId="0" borderId="26" xfId="0" applyNumberFormat="1" applyFont="1" applyBorder="1" applyAlignment="1">
      <alignment horizontal="justify" vertical="top" wrapText="1"/>
    </xf>
    <xf numFmtId="166" fontId="5" fillId="0" borderId="19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top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165" fontId="4" fillId="0" borderId="2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6" fontId="4" fillId="0" borderId="29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 wrapText="1"/>
    </xf>
    <xf numFmtId="166" fontId="5" fillId="2" borderId="20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7" fontId="5" fillId="0" borderId="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165" fontId="10" fillId="0" borderId="0" xfId="1" applyFont="1" applyAlignment="1">
      <alignment horizontal="left" vertical="center"/>
    </xf>
    <xf numFmtId="165" fontId="10" fillId="0" borderId="0" xfId="1" applyFont="1" applyAlignment="1">
      <alignment horizontal="left" vertical="center" wrapText="1"/>
    </xf>
    <xf numFmtId="165" fontId="7" fillId="0" borderId="0" xfId="0" applyNumberFormat="1" applyFont="1"/>
    <xf numFmtId="0" fontId="8" fillId="0" borderId="0" xfId="0" applyFont="1" applyFill="1" applyAlignment="1">
      <alignment horizontal="right"/>
    </xf>
    <xf numFmtId="0" fontId="0" fillId="0" borderId="0" xfId="0" applyFill="1"/>
    <xf numFmtId="166" fontId="4" fillId="0" borderId="0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29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4" fillId="0" borderId="6" xfId="0" applyNumberFormat="1" applyFont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6" fontId="4" fillId="0" borderId="23" xfId="0" applyNumberFormat="1" applyFont="1" applyFill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justify" vertical="center" wrapText="1"/>
    </xf>
    <xf numFmtId="167" fontId="4" fillId="0" borderId="6" xfId="0" applyNumberFormat="1" applyFont="1" applyFill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6" fontId="13" fillId="0" borderId="1" xfId="0" applyNumberFormat="1" applyFon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166" fontId="4" fillId="0" borderId="31" xfId="1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13" fillId="0" borderId="32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/>
    <xf numFmtId="166" fontId="4" fillId="0" borderId="37" xfId="1" applyNumberFormat="1" applyFont="1" applyBorder="1" applyAlignment="1">
      <alignment horizontal="center" vertical="center"/>
    </xf>
    <xf numFmtId="166" fontId="0" fillId="0" borderId="0" xfId="0" applyNumberForma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6" fontId="4" fillId="0" borderId="6" xfId="0" applyNumberFormat="1" applyFont="1" applyFill="1" applyBorder="1" applyAlignment="1">
      <alignment horizontal="center" vertical="center"/>
    </xf>
    <xf numFmtId="166" fontId="4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horizontal="left" vertical="center"/>
    </xf>
    <xf numFmtId="166" fontId="7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5" xfId="0" applyNumberFormat="1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>
      <alignment horizontal="left" vertical="center" wrapText="1"/>
    </xf>
    <xf numFmtId="166" fontId="4" fillId="0" borderId="7" xfId="0" applyNumberFormat="1" applyFont="1" applyFill="1" applyBorder="1" applyAlignment="1">
      <alignment horizontal="center" vertical="center"/>
    </xf>
    <xf numFmtId="166" fontId="5" fillId="0" borderId="32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center" vertical="center" wrapText="1"/>
    </xf>
    <xf numFmtId="166" fontId="4" fillId="0" borderId="31" xfId="0" applyNumberFormat="1" applyFont="1" applyFill="1" applyBorder="1" applyAlignment="1">
      <alignment horizontal="center" vertical="center"/>
    </xf>
    <xf numFmtId="166" fontId="14" fillId="0" borderId="31" xfId="1" applyNumberFormat="1" applyFont="1" applyFill="1" applyBorder="1" applyAlignment="1">
      <alignment horizontal="center" vertical="center"/>
    </xf>
    <xf numFmtId="166" fontId="4" fillId="0" borderId="36" xfId="1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5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" fillId="0" borderId="36" xfId="1" applyNumberFormat="1" applyFont="1" applyFill="1" applyBorder="1" applyAlignment="1">
      <alignment horizontal="center" vertical="center"/>
    </xf>
    <xf numFmtId="164" fontId="0" fillId="0" borderId="0" xfId="0" applyNumberFormat="1"/>
    <xf numFmtId="167" fontId="4" fillId="0" borderId="6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67" fontId="4" fillId="0" borderId="16" xfId="0" applyNumberFormat="1" applyFont="1" applyBorder="1" applyAlignment="1">
      <alignment horizontal="left" vertical="center"/>
    </xf>
    <xf numFmtId="167" fontId="4" fillId="0" borderId="17" xfId="0" applyNumberFormat="1" applyFont="1" applyBorder="1" applyAlignment="1">
      <alignment horizontal="left" vertical="center"/>
    </xf>
    <xf numFmtId="167" fontId="4" fillId="0" borderId="18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167" fontId="4" fillId="0" borderId="11" xfId="0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7" fontId="4" fillId="0" borderId="41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7" fontId="4" fillId="0" borderId="33" xfId="0" applyNumberFormat="1" applyFont="1" applyBorder="1" applyAlignment="1">
      <alignment horizontal="left" vertical="center"/>
    </xf>
    <xf numFmtId="167" fontId="4" fillId="0" borderId="34" xfId="0" applyNumberFormat="1" applyFont="1" applyBorder="1" applyAlignment="1">
      <alignment horizontal="left" vertical="center"/>
    </xf>
    <xf numFmtId="167" fontId="4" fillId="0" borderId="35" xfId="0" applyNumberFormat="1" applyFont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6">
    <cellStyle name="Обычный" xfId="0" builtinId="0"/>
    <cellStyle name="Обычный 2" xfId="2"/>
    <cellStyle name="Обычный 2 2" xfId="5"/>
    <cellStyle name="Обычный 2 3" xfId="4"/>
    <cellStyle name="Процент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C30" sqref="C30"/>
    </sheetView>
  </sheetViews>
  <sheetFormatPr defaultColWidth="9.109375" defaultRowHeight="13.8" x14ac:dyDescent="0.3"/>
  <cols>
    <col min="1" max="1" width="5.109375" style="3" customWidth="1"/>
    <col min="2" max="2" width="54.44140625" style="1" customWidth="1"/>
    <col min="3" max="3" width="11.33203125" style="1" bestFit="1" customWidth="1"/>
    <col min="4" max="4" width="14" style="1" bestFit="1" customWidth="1"/>
    <col min="5" max="5" width="17.44140625" style="1" bestFit="1" customWidth="1"/>
    <col min="6" max="6" width="18.44140625" style="1" bestFit="1" customWidth="1"/>
    <col min="7" max="8" width="9.109375" style="1" customWidth="1"/>
    <col min="9" max="16384" width="9.109375" style="1"/>
  </cols>
  <sheetData>
    <row r="1" spans="1:6" ht="15" customHeight="1" x14ac:dyDescent="0.3">
      <c r="A1" s="121" t="s">
        <v>26</v>
      </c>
      <c r="B1" s="121"/>
      <c r="C1" s="121"/>
      <c r="D1" s="121"/>
      <c r="E1" s="121"/>
      <c r="F1" s="121"/>
    </row>
    <row r="2" spans="1:6" ht="15" customHeight="1" x14ac:dyDescent="0.3">
      <c r="A2" s="48"/>
      <c r="B2" s="48"/>
      <c r="C2" s="48"/>
      <c r="D2" s="48"/>
      <c r="E2" s="48"/>
      <c r="F2" s="48"/>
    </row>
    <row r="3" spans="1:6" ht="15" customHeight="1" x14ac:dyDescent="0.3">
      <c r="A3" s="136" t="s">
        <v>39</v>
      </c>
      <c r="B3" s="136"/>
      <c r="C3" s="136"/>
      <c r="D3" s="136"/>
      <c r="E3" s="136"/>
      <c r="F3" s="136"/>
    </row>
    <row r="4" spans="1:6" ht="15" customHeight="1" x14ac:dyDescent="0.3">
      <c r="A4" s="136" t="s">
        <v>27</v>
      </c>
      <c r="B4" s="136"/>
      <c r="C4" s="136"/>
      <c r="D4" s="136"/>
      <c r="E4" s="136"/>
      <c r="F4" s="136"/>
    </row>
    <row r="5" spans="1:6" ht="15" customHeight="1" x14ac:dyDescent="0.3">
      <c r="A5" s="34"/>
      <c r="B5" s="34"/>
      <c r="C5" s="34"/>
      <c r="D5" s="34"/>
      <c r="E5" s="34"/>
      <c r="F5" s="34"/>
    </row>
    <row r="6" spans="1:6" ht="14.4" x14ac:dyDescent="0.3">
      <c r="A6" s="130" t="s">
        <v>40</v>
      </c>
      <c r="B6" s="130"/>
      <c r="C6" s="130"/>
      <c r="D6" s="130"/>
      <c r="E6" s="130"/>
      <c r="F6" s="130"/>
    </row>
    <row r="7" spans="1:6" ht="15" thickBot="1" x14ac:dyDescent="0.35">
      <c r="A7" s="7"/>
      <c r="B7" s="7"/>
    </row>
    <row r="8" spans="1:6" ht="15.75" customHeight="1" x14ac:dyDescent="0.3">
      <c r="A8" s="128" t="s">
        <v>1</v>
      </c>
      <c r="B8" s="133" t="s">
        <v>2</v>
      </c>
      <c r="C8" s="149" t="s">
        <v>19</v>
      </c>
      <c r="D8" s="131" t="s">
        <v>16</v>
      </c>
      <c r="E8" s="131" t="s">
        <v>18</v>
      </c>
      <c r="F8" s="133" t="s">
        <v>17</v>
      </c>
    </row>
    <row r="9" spans="1:6" ht="14.4" thickBot="1" x14ac:dyDescent="0.35">
      <c r="A9" s="129"/>
      <c r="B9" s="134"/>
      <c r="C9" s="150"/>
      <c r="D9" s="132"/>
      <c r="E9" s="132"/>
      <c r="F9" s="134"/>
    </row>
    <row r="10" spans="1:6" ht="15" customHeight="1" thickBot="1" x14ac:dyDescent="0.35">
      <c r="A10" s="122" t="s">
        <v>24</v>
      </c>
      <c r="B10" s="123"/>
      <c r="C10" s="123"/>
      <c r="D10" s="123"/>
      <c r="E10" s="123"/>
      <c r="F10" s="124"/>
    </row>
    <row r="11" spans="1:6" ht="27.75" customHeight="1" x14ac:dyDescent="0.3">
      <c r="A11" s="12" t="s">
        <v>3</v>
      </c>
      <c r="B11" s="13" t="s">
        <v>28</v>
      </c>
      <c r="C11" s="43">
        <v>45</v>
      </c>
      <c r="D11" s="51">
        <v>1308324.05</v>
      </c>
      <c r="E11" s="5">
        <f>C11*D11</f>
        <v>58874582.25</v>
      </c>
      <c r="F11" s="10">
        <f>E11*1.12</f>
        <v>65939532.120000005</v>
      </c>
    </row>
    <row r="12" spans="1:6" ht="20.25" customHeight="1" x14ac:dyDescent="0.3">
      <c r="A12" s="14" t="s">
        <v>4</v>
      </c>
      <c r="B12" s="15" t="s">
        <v>7</v>
      </c>
      <c r="C12" s="24">
        <v>45</v>
      </c>
      <c r="D12" s="51">
        <v>1308324.05</v>
      </c>
      <c r="E12" s="4">
        <f>C12*D12</f>
        <v>58874582.25</v>
      </c>
      <c r="F12" s="11">
        <f>E12*1.12</f>
        <v>65939532.120000005</v>
      </c>
    </row>
    <row r="13" spans="1:6" ht="14.4" thickBot="1" x14ac:dyDescent="0.35">
      <c r="A13" s="16"/>
      <c r="B13" s="17" t="s">
        <v>15</v>
      </c>
      <c r="C13" s="25">
        <f>C11+C12</f>
        <v>90</v>
      </c>
      <c r="D13" s="8" t="s">
        <v>0</v>
      </c>
      <c r="E13" s="31">
        <f>E11+E12</f>
        <v>117749164.5</v>
      </c>
      <c r="F13" s="30">
        <f>F11+F12</f>
        <v>131879064.24000001</v>
      </c>
    </row>
    <row r="14" spans="1:6" ht="15.75" customHeight="1" thickBot="1" x14ac:dyDescent="0.35">
      <c r="A14" s="125" t="s">
        <v>23</v>
      </c>
      <c r="B14" s="126"/>
      <c r="C14" s="126"/>
      <c r="D14" s="126"/>
      <c r="E14" s="126"/>
      <c r="F14" s="127"/>
    </row>
    <row r="15" spans="1:6" ht="26.4" x14ac:dyDescent="0.3">
      <c r="A15" s="12" t="s">
        <v>3</v>
      </c>
      <c r="B15" s="47" t="s">
        <v>33</v>
      </c>
      <c r="C15" s="23">
        <v>52</v>
      </c>
      <c r="D15" s="26">
        <v>2082905.28</v>
      </c>
      <c r="E15" s="5">
        <f t="shared" ref="E15:E22" si="0">C15*D15</f>
        <v>108311074.56</v>
      </c>
      <c r="F15" s="10">
        <f>E15*1.12</f>
        <v>121308403.50720002</v>
      </c>
    </row>
    <row r="16" spans="1:6" ht="26.4" x14ac:dyDescent="0.3">
      <c r="A16" s="14" t="s">
        <v>4</v>
      </c>
      <c r="B16" s="19" t="s">
        <v>31</v>
      </c>
      <c r="C16" s="24">
        <v>28</v>
      </c>
      <c r="D16" s="27">
        <v>1825351.2000000002</v>
      </c>
      <c r="E16" s="4">
        <f t="shared" si="0"/>
        <v>51109833.600000009</v>
      </c>
      <c r="F16" s="11">
        <f t="shared" ref="F16:F22" si="1">E16*1.12</f>
        <v>57243013.632000014</v>
      </c>
    </row>
    <row r="17" spans="1:6" ht="18.75" customHeight="1" x14ac:dyDescent="0.3">
      <c r="A17" s="14" t="s">
        <v>5</v>
      </c>
      <c r="B17" s="18" t="s">
        <v>36</v>
      </c>
      <c r="C17" s="24">
        <v>56</v>
      </c>
      <c r="D17" s="27">
        <v>1294380</v>
      </c>
      <c r="E17" s="4">
        <f t="shared" si="0"/>
        <v>72485280</v>
      </c>
      <c r="F17" s="11">
        <f t="shared" si="1"/>
        <v>81183513.600000009</v>
      </c>
    </row>
    <row r="18" spans="1:6" ht="18.75" customHeight="1" x14ac:dyDescent="0.3">
      <c r="A18" s="14" t="s">
        <v>8</v>
      </c>
      <c r="B18" s="18" t="s">
        <v>29</v>
      </c>
      <c r="C18" s="24">
        <v>28</v>
      </c>
      <c r="D18" s="27">
        <v>1390219.2</v>
      </c>
      <c r="E18" s="4">
        <f t="shared" si="0"/>
        <v>38926137.600000001</v>
      </c>
      <c r="F18" s="11">
        <f t="shared" si="1"/>
        <v>43597274.112000003</v>
      </c>
    </row>
    <row r="19" spans="1:6" ht="27" customHeight="1" x14ac:dyDescent="0.3">
      <c r="A19" s="14" t="s">
        <v>9</v>
      </c>
      <c r="B19" s="19" t="s">
        <v>35</v>
      </c>
      <c r="C19" s="24">
        <v>14</v>
      </c>
      <c r="D19" s="27">
        <v>2123884.8000000003</v>
      </c>
      <c r="E19" s="4">
        <f t="shared" si="0"/>
        <v>29734387.200000003</v>
      </c>
      <c r="F19" s="11">
        <f t="shared" si="1"/>
        <v>33302513.664000008</v>
      </c>
    </row>
    <row r="20" spans="1:6" ht="27.75" customHeight="1" x14ac:dyDescent="0.3">
      <c r="A20" s="14" t="s">
        <v>11</v>
      </c>
      <c r="B20" s="20" t="s">
        <v>34</v>
      </c>
      <c r="C20" s="24">
        <v>77</v>
      </c>
      <c r="D20" s="28">
        <v>398843.53</v>
      </c>
      <c r="E20" s="4">
        <f t="shared" si="0"/>
        <v>30710951.810000002</v>
      </c>
      <c r="F20" s="11">
        <f t="shared" si="1"/>
        <v>34396266.027200006</v>
      </c>
    </row>
    <row r="21" spans="1:6" ht="24.75" customHeight="1" x14ac:dyDescent="0.3">
      <c r="A21" s="14" t="s">
        <v>12</v>
      </c>
      <c r="B21" s="18" t="s">
        <v>37</v>
      </c>
      <c r="C21" s="24">
        <v>84</v>
      </c>
      <c r="D21" s="27">
        <v>431306.58</v>
      </c>
      <c r="E21" s="4">
        <f t="shared" si="0"/>
        <v>36229752.719999999</v>
      </c>
      <c r="F21" s="11">
        <f t="shared" si="1"/>
        <v>40577323.046400003</v>
      </c>
    </row>
    <row r="22" spans="1:6" ht="18.75" customHeight="1" x14ac:dyDescent="0.3">
      <c r="A22" s="14" t="s">
        <v>13</v>
      </c>
      <c r="B22" s="18" t="s">
        <v>14</v>
      </c>
      <c r="C22" s="44">
        <v>207</v>
      </c>
      <c r="D22" s="27">
        <v>3255757</v>
      </c>
      <c r="E22" s="4">
        <f t="shared" si="0"/>
        <v>673941699</v>
      </c>
      <c r="F22" s="11">
        <f t="shared" si="1"/>
        <v>754814702.88000011</v>
      </c>
    </row>
    <row r="23" spans="1:6" ht="18.75" customHeight="1" thickBot="1" x14ac:dyDescent="0.35">
      <c r="A23" s="16"/>
      <c r="B23" s="17" t="s">
        <v>15</v>
      </c>
      <c r="C23" s="25">
        <f>C15+C16+C17+C18+C19+C20+C21+C22</f>
        <v>546</v>
      </c>
      <c r="D23" s="8" t="s">
        <v>0</v>
      </c>
      <c r="E23" s="41">
        <f>E15+E16+E17+E18+E19+E20+E21+E22</f>
        <v>1041449116.49</v>
      </c>
      <c r="F23" s="33">
        <f>F15+F16+F17+F18+F19+F20+F21+F22</f>
        <v>1166423010.4688001</v>
      </c>
    </row>
    <row r="24" spans="1:6" ht="22.5" customHeight="1" thickBot="1" x14ac:dyDescent="0.35">
      <c r="A24" s="125" t="s">
        <v>22</v>
      </c>
      <c r="B24" s="126"/>
      <c r="C24" s="126"/>
      <c r="D24" s="126"/>
      <c r="E24" s="126"/>
      <c r="F24" s="127"/>
    </row>
    <row r="25" spans="1:6" ht="27.75" customHeight="1" x14ac:dyDescent="0.3">
      <c r="A25" s="12" t="s">
        <v>3</v>
      </c>
      <c r="B25" s="13" t="s">
        <v>28</v>
      </c>
      <c r="C25" s="23">
        <v>203</v>
      </c>
      <c r="D25" s="26">
        <v>846138.95999999985</v>
      </c>
      <c r="E25" s="5">
        <f>C25*D25</f>
        <v>171766208.87999997</v>
      </c>
      <c r="F25" s="10">
        <f>E25*1.12</f>
        <v>192378153.94559997</v>
      </c>
    </row>
    <row r="26" spans="1:6" ht="21" customHeight="1" x14ac:dyDescent="0.3">
      <c r="A26" s="14" t="s">
        <v>4</v>
      </c>
      <c r="B26" s="15" t="s">
        <v>7</v>
      </c>
      <c r="C26" s="24">
        <v>119</v>
      </c>
      <c r="D26" s="26">
        <v>915594.84000000008</v>
      </c>
      <c r="E26" s="4">
        <f>C26*D26</f>
        <v>108955785.96000001</v>
      </c>
      <c r="F26" s="11">
        <f>E26*1.12</f>
        <v>122030480.27520002</v>
      </c>
    </row>
    <row r="27" spans="1:6" ht="14.4" thickBot="1" x14ac:dyDescent="0.35">
      <c r="A27" s="16"/>
      <c r="B27" s="17" t="s">
        <v>15</v>
      </c>
      <c r="C27" s="25">
        <f>C25+C26</f>
        <v>322</v>
      </c>
      <c r="D27" s="8" t="s">
        <v>0</v>
      </c>
      <c r="E27" s="31">
        <f>E25+E26</f>
        <v>280721994.83999997</v>
      </c>
      <c r="F27" s="30">
        <f>F25+F26</f>
        <v>314408634.22079998</v>
      </c>
    </row>
    <row r="28" spans="1:6" ht="20.25" customHeight="1" thickBot="1" x14ac:dyDescent="0.35">
      <c r="A28" s="125" t="s">
        <v>21</v>
      </c>
      <c r="B28" s="126"/>
      <c r="C28" s="126"/>
      <c r="D28" s="126"/>
      <c r="E28" s="126"/>
      <c r="F28" s="127"/>
    </row>
    <row r="29" spans="1:6" ht="26.4" x14ac:dyDescent="0.3">
      <c r="A29" s="12" t="s">
        <v>3</v>
      </c>
      <c r="B29" s="47" t="s">
        <v>30</v>
      </c>
      <c r="C29" s="43">
        <v>105</v>
      </c>
      <c r="D29" s="26">
        <v>1213963.2</v>
      </c>
      <c r="E29" s="5">
        <f t="shared" ref="E29:E36" si="2">C29*D29</f>
        <v>127466136</v>
      </c>
      <c r="F29" s="10">
        <f>E29*1.12</f>
        <v>142762072.32000002</v>
      </c>
    </row>
    <row r="30" spans="1:6" ht="26.4" x14ac:dyDescent="0.3">
      <c r="A30" s="14" t="s">
        <v>4</v>
      </c>
      <c r="B30" s="19" t="s">
        <v>31</v>
      </c>
      <c r="C30" s="44">
        <v>108</v>
      </c>
      <c r="D30" s="27">
        <v>1032199.2000000001</v>
      </c>
      <c r="E30" s="4">
        <f t="shared" si="2"/>
        <v>111477513.60000001</v>
      </c>
      <c r="F30" s="11">
        <f t="shared" ref="F30:F36" si="3">E30*1.12</f>
        <v>124854815.23200002</v>
      </c>
    </row>
    <row r="31" spans="1:6" ht="26.4" x14ac:dyDescent="0.3">
      <c r="A31" s="14" t="s">
        <v>5</v>
      </c>
      <c r="B31" s="19" t="s">
        <v>32</v>
      </c>
      <c r="C31" s="44">
        <v>4</v>
      </c>
      <c r="D31" s="27">
        <v>706125.6</v>
      </c>
      <c r="E31" s="4">
        <f t="shared" si="2"/>
        <v>2824502.4</v>
      </c>
      <c r="F31" s="11">
        <f t="shared" si="3"/>
        <v>3163442.6880000001</v>
      </c>
    </row>
    <row r="32" spans="1:6" ht="19.5" customHeight="1" x14ac:dyDescent="0.3">
      <c r="A32" s="14" t="s">
        <v>6</v>
      </c>
      <c r="B32" s="18" t="s">
        <v>29</v>
      </c>
      <c r="C32" s="45">
        <v>56</v>
      </c>
      <c r="D32" s="27">
        <v>832809.6</v>
      </c>
      <c r="E32" s="4">
        <f t="shared" si="2"/>
        <v>46637337.600000001</v>
      </c>
      <c r="F32" s="11">
        <f t="shared" si="3"/>
        <v>52233818.112000003</v>
      </c>
    </row>
    <row r="33" spans="1:6" ht="26.4" x14ac:dyDescent="0.3">
      <c r="A33" s="14" t="s">
        <v>8</v>
      </c>
      <c r="B33" s="19" t="s">
        <v>10</v>
      </c>
      <c r="C33" s="45">
        <v>31</v>
      </c>
      <c r="D33" s="27">
        <v>1336240.8</v>
      </c>
      <c r="E33" s="4">
        <f t="shared" si="2"/>
        <v>41423464.800000004</v>
      </c>
      <c r="F33" s="11">
        <f t="shared" si="3"/>
        <v>46394280.576000012</v>
      </c>
    </row>
    <row r="34" spans="1:6" ht="26.4" x14ac:dyDescent="0.3">
      <c r="A34" s="14" t="s">
        <v>9</v>
      </c>
      <c r="B34" s="20" t="s">
        <v>34</v>
      </c>
      <c r="C34" s="44">
        <v>48</v>
      </c>
      <c r="D34" s="29">
        <v>192063.96000000002</v>
      </c>
      <c r="E34" s="4">
        <f t="shared" si="2"/>
        <v>9219070.0800000019</v>
      </c>
      <c r="F34" s="11">
        <f>E34*1.12</f>
        <v>10325358.489600003</v>
      </c>
    </row>
    <row r="35" spans="1:6" ht="27.75" customHeight="1" x14ac:dyDescent="0.3">
      <c r="A35" s="14" t="s">
        <v>11</v>
      </c>
      <c r="B35" s="18" t="s">
        <v>38</v>
      </c>
      <c r="C35" s="44">
        <v>54</v>
      </c>
      <c r="D35" s="29">
        <v>361625.54</v>
      </c>
      <c r="E35" s="4">
        <f t="shared" si="2"/>
        <v>19527779.16</v>
      </c>
      <c r="F35" s="11">
        <f t="shared" si="3"/>
        <v>21871112.659200002</v>
      </c>
    </row>
    <row r="36" spans="1:6" ht="20.25" customHeight="1" x14ac:dyDescent="0.3">
      <c r="A36" s="14" t="s">
        <v>12</v>
      </c>
      <c r="B36" s="18" t="s">
        <v>14</v>
      </c>
      <c r="C36" s="44">
        <v>108</v>
      </c>
      <c r="D36" s="27">
        <v>2591167</v>
      </c>
      <c r="E36" s="49">
        <f t="shared" si="2"/>
        <v>279846036</v>
      </c>
      <c r="F36" s="50">
        <f t="shared" si="3"/>
        <v>313427560.32000005</v>
      </c>
    </row>
    <row r="37" spans="1:6" ht="21.75" customHeight="1" thickBot="1" x14ac:dyDescent="0.35">
      <c r="A37" s="21"/>
      <c r="B37" s="22" t="s">
        <v>15</v>
      </c>
      <c r="C37" s="40">
        <f>C29+C30+C31+C32+C33+C34+C35+C36</f>
        <v>514</v>
      </c>
      <c r="D37" s="9" t="s">
        <v>0</v>
      </c>
      <c r="E37" s="42">
        <f>E29+E30+E31+E32+E33+E34+E35+E36</f>
        <v>638421839.6400001</v>
      </c>
      <c r="F37" s="32">
        <f>F29+F30+F31+F32+F33+F34+F35+F36</f>
        <v>715032460.39680016</v>
      </c>
    </row>
    <row r="38" spans="1:6" x14ac:dyDescent="0.3">
      <c r="A38" s="137" t="s">
        <v>20</v>
      </c>
      <c r="B38" s="138"/>
      <c r="C38" s="143">
        <f>C13+C23+C27+C37</f>
        <v>1472</v>
      </c>
      <c r="D38" s="141"/>
      <c r="E38" s="145">
        <f>E13+E23+E27+E37</f>
        <v>2078342115.47</v>
      </c>
      <c r="F38" s="147">
        <f>F13+F23+F27+F37</f>
        <v>2327743169.3264003</v>
      </c>
    </row>
    <row r="39" spans="1:6" ht="14.4" thickBot="1" x14ac:dyDescent="0.35">
      <c r="A39" s="139"/>
      <c r="B39" s="140"/>
      <c r="C39" s="144"/>
      <c r="D39" s="142"/>
      <c r="E39" s="146"/>
      <c r="F39" s="148"/>
    </row>
    <row r="40" spans="1:6" x14ac:dyDescent="0.3">
      <c r="C40" s="40"/>
      <c r="E40" s="42"/>
    </row>
    <row r="41" spans="1:6" x14ac:dyDescent="0.3">
      <c r="A41" s="2"/>
      <c r="B41" s="6"/>
      <c r="E41" s="52"/>
      <c r="F41" s="53"/>
    </row>
    <row r="42" spans="1:6" x14ac:dyDescent="0.3">
      <c r="E42" s="54"/>
      <c r="F42" s="55"/>
    </row>
    <row r="43" spans="1:6" ht="14.4" x14ac:dyDescent="0.3">
      <c r="A43" s="2"/>
      <c r="B43" s="35" t="s">
        <v>25</v>
      </c>
      <c r="C43" s="35"/>
      <c r="D43" s="35"/>
      <c r="E43" s="35"/>
      <c r="F43" s="35"/>
    </row>
    <row r="44" spans="1:6" ht="14.4" x14ac:dyDescent="0.3">
      <c r="B44" s="36"/>
      <c r="C44" s="36"/>
      <c r="D44" s="36"/>
      <c r="E44" s="36"/>
      <c r="F44" s="36"/>
    </row>
    <row r="45" spans="1:6" x14ac:dyDescent="0.3">
      <c r="B45" s="37" t="s">
        <v>0</v>
      </c>
      <c r="C45" s="37"/>
      <c r="D45" s="135" t="s">
        <v>0</v>
      </c>
      <c r="E45" s="135"/>
      <c r="F45" s="135"/>
    </row>
    <row r="46" spans="1:6" ht="90.75" customHeight="1" x14ac:dyDescent="0.3">
      <c r="B46" s="46" t="s">
        <v>0</v>
      </c>
      <c r="C46" s="38"/>
      <c r="D46" s="38"/>
      <c r="E46" s="38"/>
      <c r="F46" s="38"/>
    </row>
    <row r="47" spans="1:6" ht="14.4" x14ac:dyDescent="0.3">
      <c r="B47" s="39"/>
      <c r="C47" s="39"/>
      <c r="D47" s="39"/>
      <c r="E47" s="39"/>
      <c r="F47" s="39"/>
    </row>
    <row r="48" spans="1:6" ht="14.4" x14ac:dyDescent="0.3">
      <c r="B48" s="38"/>
      <c r="C48" s="39"/>
      <c r="D48" s="39"/>
      <c r="E48" s="39"/>
      <c r="F48" s="39"/>
    </row>
    <row r="49" spans="2:6" ht="14.4" x14ac:dyDescent="0.3">
      <c r="B49" s="39"/>
      <c r="C49" s="39"/>
      <c r="D49" s="39"/>
      <c r="E49" s="39"/>
      <c r="F49" s="39"/>
    </row>
    <row r="50" spans="2:6" ht="14.4" x14ac:dyDescent="0.3">
      <c r="B50" s="38"/>
      <c r="C50" s="39"/>
      <c r="D50" s="39"/>
      <c r="E50" s="39"/>
      <c r="F50" s="39"/>
    </row>
    <row r="51" spans="2:6" ht="14.4" x14ac:dyDescent="0.3">
      <c r="B51" s="36"/>
      <c r="C51" s="36"/>
      <c r="D51" s="36"/>
      <c r="E51" s="36"/>
      <c r="F51" s="36"/>
    </row>
    <row r="52" spans="2:6" ht="14.4" x14ac:dyDescent="0.3">
      <c r="B52" s="36"/>
      <c r="C52" s="36"/>
      <c r="D52" s="36"/>
      <c r="E52" s="36"/>
      <c r="F52" s="36"/>
    </row>
  </sheetData>
  <mergeCells count="20">
    <mergeCell ref="D45:F45"/>
    <mergeCell ref="A3:F3"/>
    <mergeCell ref="A4:F4"/>
    <mergeCell ref="A38:B39"/>
    <mergeCell ref="D38:D39"/>
    <mergeCell ref="C38:C39"/>
    <mergeCell ref="E38:E39"/>
    <mergeCell ref="F38:F39"/>
    <mergeCell ref="B8:B9"/>
    <mergeCell ref="C8:C9"/>
    <mergeCell ref="A24:F24"/>
    <mergeCell ref="A28:F28"/>
    <mergeCell ref="A1:F1"/>
    <mergeCell ref="A10:F10"/>
    <mergeCell ref="A14:F14"/>
    <mergeCell ref="A8:A9"/>
    <mergeCell ref="A6:F6"/>
    <mergeCell ref="D8:D9"/>
    <mergeCell ref="E8:E9"/>
    <mergeCell ref="F8:F9"/>
  </mergeCells>
  <pageMargins left="0.19685039370078741" right="0" top="0.39370078740157483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2" zoomScale="80" zoomScaleNormal="80" workbookViewId="0">
      <selection activeCell="M22" sqref="M22"/>
    </sheetView>
  </sheetViews>
  <sheetFormatPr defaultRowHeight="14.4" x14ac:dyDescent="0.3"/>
  <cols>
    <col min="1" max="1" width="4.88671875" style="56" customWidth="1"/>
    <col min="2" max="2" width="5.109375" style="58" customWidth="1"/>
    <col min="3" max="3" width="59.44140625" style="56" customWidth="1"/>
    <col min="4" max="4" width="7.88671875" style="93" customWidth="1"/>
    <col min="5" max="5" width="14.109375" style="67" customWidth="1"/>
    <col min="6" max="6" width="20.33203125" style="67" customWidth="1"/>
    <col min="7" max="7" width="23.33203125" customWidth="1"/>
    <col min="8" max="8" width="9.33203125" customWidth="1"/>
  </cols>
  <sheetData>
    <row r="1" spans="1:13" x14ac:dyDescent="0.3">
      <c r="E1" s="121" t="s">
        <v>92</v>
      </c>
      <c r="F1" s="121"/>
      <c r="G1" s="121"/>
    </row>
    <row r="2" spans="1:13" x14ac:dyDescent="0.3">
      <c r="E2" s="66"/>
      <c r="F2" s="66"/>
      <c r="G2" s="101" t="s">
        <v>54</v>
      </c>
    </row>
    <row r="3" spans="1:13" x14ac:dyDescent="0.3">
      <c r="E3" s="165" t="s">
        <v>53</v>
      </c>
      <c r="F3" s="165"/>
      <c r="G3" s="165"/>
    </row>
    <row r="4" spans="1:13" x14ac:dyDescent="0.3">
      <c r="E4" s="136" t="s">
        <v>52</v>
      </c>
      <c r="F4" s="136"/>
      <c r="G4" s="136"/>
    </row>
    <row r="5" spans="1:13" ht="10.5" customHeight="1" x14ac:dyDescent="0.3">
      <c r="B5" s="81"/>
      <c r="C5" s="81"/>
      <c r="D5" s="94"/>
    </row>
    <row r="6" spans="1:13" x14ac:dyDescent="0.3">
      <c r="A6" s="130" t="s">
        <v>86</v>
      </c>
      <c r="B6" s="130"/>
      <c r="C6" s="130"/>
      <c r="D6" s="130"/>
      <c r="E6" s="130"/>
      <c r="F6" s="130"/>
      <c r="G6" s="130"/>
    </row>
    <row r="7" spans="1:13" ht="7.5" customHeight="1" thickBot="1" x14ac:dyDescent="0.35">
      <c r="B7" s="80"/>
      <c r="C7" s="80"/>
    </row>
    <row r="8" spans="1:13" ht="17.25" customHeight="1" x14ac:dyDescent="0.3">
      <c r="A8" s="128" t="s">
        <v>47</v>
      </c>
      <c r="B8" s="149" t="s">
        <v>1</v>
      </c>
      <c r="C8" s="161" t="s">
        <v>2</v>
      </c>
      <c r="D8" s="163" t="s">
        <v>41</v>
      </c>
      <c r="E8" s="163" t="s">
        <v>42</v>
      </c>
      <c r="F8" s="163" t="s">
        <v>18</v>
      </c>
      <c r="G8" s="133" t="s">
        <v>17</v>
      </c>
    </row>
    <row r="9" spans="1:13" ht="23.25" customHeight="1" thickBot="1" x14ac:dyDescent="0.35">
      <c r="A9" s="129"/>
      <c r="B9" s="150"/>
      <c r="C9" s="162"/>
      <c r="D9" s="164"/>
      <c r="E9" s="164"/>
      <c r="F9" s="164"/>
      <c r="G9" s="134"/>
    </row>
    <row r="10" spans="1:13" x14ac:dyDescent="0.3">
      <c r="A10" s="152">
        <v>1</v>
      </c>
      <c r="B10" s="155" t="s">
        <v>21</v>
      </c>
      <c r="C10" s="156"/>
      <c r="D10" s="156"/>
      <c r="E10" s="156"/>
      <c r="F10" s="156"/>
      <c r="G10" s="157"/>
    </row>
    <row r="11" spans="1:13" ht="26.25" customHeight="1" x14ac:dyDescent="0.3">
      <c r="A11" s="153"/>
      <c r="B11" s="60">
        <v>1</v>
      </c>
      <c r="C11" s="72" t="s">
        <v>30</v>
      </c>
      <c r="D11" s="69">
        <v>45</v>
      </c>
      <c r="E11" s="82">
        <v>1250381.9999999998</v>
      </c>
      <c r="F11" s="70">
        <f>D11*E11</f>
        <v>56267189.999999993</v>
      </c>
      <c r="G11" s="11">
        <f t="shared" ref="G11:G19" si="0">F11*1.12</f>
        <v>63019252.799999997</v>
      </c>
    </row>
    <row r="12" spans="1:13" s="74" customFormat="1" ht="24.75" customHeight="1" x14ac:dyDescent="0.3">
      <c r="A12" s="153"/>
      <c r="B12" s="60">
        <v>2</v>
      </c>
      <c r="C12" s="72" t="s">
        <v>31</v>
      </c>
      <c r="D12" s="69">
        <v>47</v>
      </c>
      <c r="E12" s="82">
        <v>1063165</v>
      </c>
      <c r="F12" s="70">
        <f>D12*E12</f>
        <v>49968755</v>
      </c>
      <c r="G12" s="11">
        <f t="shared" si="0"/>
        <v>55965005.600000009</v>
      </c>
    </row>
    <row r="13" spans="1:13" s="74" customFormat="1" ht="26.4" x14ac:dyDescent="0.3">
      <c r="A13" s="153"/>
      <c r="B13" s="60">
        <v>3</v>
      </c>
      <c r="C13" s="72" t="s">
        <v>50</v>
      </c>
      <c r="D13" s="69">
        <v>2</v>
      </c>
      <c r="E13" s="82">
        <v>727309</v>
      </c>
      <c r="F13" s="70">
        <f t="shared" ref="F13:F19" si="1">D13*E13</f>
        <v>1454618</v>
      </c>
      <c r="G13" s="11">
        <f t="shared" si="0"/>
        <v>1629172.1600000001</v>
      </c>
    </row>
    <row r="14" spans="1:13" s="74" customFormat="1" ht="18" customHeight="1" x14ac:dyDescent="0.3">
      <c r="A14" s="153"/>
      <c r="B14" s="60">
        <v>4</v>
      </c>
      <c r="C14" s="72" t="s">
        <v>29</v>
      </c>
      <c r="D14" s="69">
        <v>24</v>
      </c>
      <c r="E14" s="82">
        <v>857793.99999999988</v>
      </c>
      <c r="F14" s="70">
        <f t="shared" si="1"/>
        <v>20587055.999999996</v>
      </c>
      <c r="G14" s="11">
        <f t="shared" si="0"/>
        <v>23057502.719999999</v>
      </c>
    </row>
    <row r="15" spans="1:13" s="74" customFormat="1" ht="21.75" customHeight="1" x14ac:dyDescent="0.3">
      <c r="A15" s="153"/>
      <c r="B15" s="60">
        <v>5</v>
      </c>
      <c r="C15" s="72" t="s">
        <v>10</v>
      </c>
      <c r="D15" s="69">
        <v>14</v>
      </c>
      <c r="E15" s="82">
        <v>1376328.0000000002</v>
      </c>
      <c r="F15" s="70">
        <f t="shared" si="1"/>
        <v>19268592.000000004</v>
      </c>
      <c r="G15" s="11">
        <f t="shared" si="0"/>
        <v>21580823.040000007</v>
      </c>
    </row>
    <row r="16" spans="1:13" s="74" customFormat="1" ht="28.5" customHeight="1" x14ac:dyDescent="0.3">
      <c r="A16" s="153"/>
      <c r="B16" s="60">
        <v>6</v>
      </c>
      <c r="C16" s="72" t="s">
        <v>91</v>
      </c>
      <c r="D16" s="69">
        <v>24</v>
      </c>
      <c r="E16" s="82">
        <v>197825.99999999997</v>
      </c>
      <c r="F16" s="70">
        <f t="shared" si="1"/>
        <v>4747823.9999999991</v>
      </c>
      <c r="G16" s="11">
        <f t="shared" si="0"/>
        <v>5317562.88</v>
      </c>
      <c r="M16" s="117"/>
    </row>
    <row r="17" spans="1:13" s="74" customFormat="1" ht="24" customHeight="1" x14ac:dyDescent="0.3">
      <c r="A17" s="153"/>
      <c r="B17" s="61">
        <v>7</v>
      </c>
      <c r="C17" s="72" t="s">
        <v>45</v>
      </c>
      <c r="D17" s="69">
        <v>39</v>
      </c>
      <c r="E17" s="82">
        <v>372474</v>
      </c>
      <c r="F17" s="70">
        <f>D17*E17</f>
        <v>14526486</v>
      </c>
      <c r="G17" s="11">
        <f t="shared" si="0"/>
        <v>16269664.320000002</v>
      </c>
      <c r="M17" s="117"/>
    </row>
    <row r="18" spans="1:13" s="74" customFormat="1" ht="17.25" customHeight="1" x14ac:dyDescent="0.3">
      <c r="A18" s="153"/>
      <c r="B18" s="61">
        <v>8</v>
      </c>
      <c r="C18" s="72" t="s">
        <v>88</v>
      </c>
      <c r="D18" s="71">
        <v>15</v>
      </c>
      <c r="E18" s="82">
        <v>1101716.0000000002</v>
      </c>
      <c r="F18" s="70">
        <f t="shared" si="1"/>
        <v>16525740.000000004</v>
      </c>
      <c r="G18" s="11">
        <f t="shared" si="0"/>
        <v>18508828.800000004</v>
      </c>
      <c r="M18" s="117"/>
    </row>
    <row r="19" spans="1:13" s="74" customFormat="1" ht="18" customHeight="1" x14ac:dyDescent="0.3">
      <c r="A19" s="153"/>
      <c r="B19" s="61">
        <v>9</v>
      </c>
      <c r="C19" s="76" t="s">
        <v>14</v>
      </c>
      <c r="D19" s="70">
        <v>62</v>
      </c>
      <c r="E19" s="82">
        <v>2760361</v>
      </c>
      <c r="F19" s="70">
        <f t="shared" si="1"/>
        <v>171142382</v>
      </c>
      <c r="G19" s="11">
        <f t="shared" si="0"/>
        <v>191679467.84</v>
      </c>
      <c r="M19" s="117"/>
    </row>
    <row r="20" spans="1:13" s="74" customFormat="1" ht="16.5" customHeight="1" thickBot="1" x14ac:dyDescent="0.35">
      <c r="A20" s="154"/>
      <c r="B20" s="78"/>
      <c r="C20" s="79" t="s">
        <v>15</v>
      </c>
      <c r="D20" s="95">
        <f>SUM(D11:D19)</f>
        <v>272</v>
      </c>
      <c r="E20" s="83"/>
      <c r="F20" s="84">
        <f>SUM(F11:F19)</f>
        <v>354488643</v>
      </c>
      <c r="G20" s="85">
        <f>SUM(G11:G19)</f>
        <v>397027280.15999997</v>
      </c>
      <c r="J20" s="117"/>
      <c r="K20" s="117"/>
      <c r="L20" s="117"/>
      <c r="M20" s="116"/>
    </row>
    <row r="21" spans="1:13" s="74" customFormat="1" ht="15" customHeight="1" x14ac:dyDescent="0.3">
      <c r="A21" s="152">
        <v>2</v>
      </c>
      <c r="B21" s="155" t="s">
        <v>22</v>
      </c>
      <c r="C21" s="156"/>
      <c r="D21" s="156"/>
      <c r="E21" s="156"/>
      <c r="F21" s="156"/>
      <c r="G21" s="157"/>
    </row>
    <row r="22" spans="1:13" s="74" customFormat="1" ht="29.25" customHeight="1" x14ac:dyDescent="0.3">
      <c r="A22" s="153"/>
      <c r="B22" s="60">
        <v>1</v>
      </c>
      <c r="C22" s="72" t="s">
        <v>48</v>
      </c>
      <c r="D22" s="69">
        <v>103</v>
      </c>
      <c r="E22" s="82">
        <v>871522.99999999988</v>
      </c>
      <c r="F22" s="70">
        <f>D22*E22</f>
        <v>89766868.999999985</v>
      </c>
      <c r="G22" s="11">
        <f t="shared" ref="G22:G23" si="2">F22*1.12</f>
        <v>100538893.27999999</v>
      </c>
    </row>
    <row r="23" spans="1:13" s="74" customFormat="1" ht="16.5" customHeight="1" x14ac:dyDescent="0.3">
      <c r="A23" s="153"/>
      <c r="B23" s="60">
        <v>2</v>
      </c>
      <c r="C23" s="72" t="s">
        <v>7</v>
      </c>
      <c r="D23" s="69">
        <v>51</v>
      </c>
      <c r="E23" s="82">
        <v>943063.00000000012</v>
      </c>
      <c r="F23" s="70">
        <f>D23*E23</f>
        <v>48096213.000000007</v>
      </c>
      <c r="G23" s="11">
        <f t="shared" si="2"/>
        <v>53867758.56000001</v>
      </c>
    </row>
    <row r="24" spans="1:13" s="74" customFormat="1" ht="18.75" customHeight="1" thickBot="1" x14ac:dyDescent="0.35">
      <c r="A24" s="154"/>
      <c r="B24" s="73"/>
      <c r="C24" s="75" t="s">
        <v>15</v>
      </c>
      <c r="D24" s="96">
        <f>D22+D23</f>
        <v>154</v>
      </c>
      <c r="E24" s="86"/>
      <c r="F24" s="112">
        <f>SUM(F22:F23)</f>
        <v>137863082</v>
      </c>
      <c r="G24" s="87">
        <f>SUM(G22:G23)</f>
        <v>154406651.84</v>
      </c>
    </row>
    <row r="25" spans="1:13" s="74" customFormat="1" ht="17.25" customHeight="1" x14ac:dyDescent="0.3">
      <c r="A25" s="152">
        <v>3</v>
      </c>
      <c r="B25" s="155" t="s">
        <v>23</v>
      </c>
      <c r="C25" s="156"/>
      <c r="D25" s="156"/>
      <c r="E25" s="156"/>
      <c r="F25" s="156"/>
      <c r="G25" s="157"/>
    </row>
    <row r="26" spans="1:13" s="74" customFormat="1" ht="26.4" x14ac:dyDescent="0.3">
      <c r="A26" s="153"/>
      <c r="B26" s="60">
        <v>1</v>
      </c>
      <c r="C26" s="72" t="s">
        <v>33</v>
      </c>
      <c r="D26" s="70">
        <v>24</v>
      </c>
      <c r="E26" s="88">
        <v>2145392</v>
      </c>
      <c r="F26" s="108">
        <f>D26*E26</f>
        <v>51489408</v>
      </c>
      <c r="G26" s="11">
        <f>F26*1.12</f>
        <v>57668136.960000008</v>
      </c>
    </row>
    <row r="27" spans="1:13" s="74" customFormat="1" ht="26.25" customHeight="1" x14ac:dyDescent="0.3">
      <c r="A27" s="153"/>
      <c r="B27" s="60">
        <v>2</v>
      </c>
      <c r="C27" s="72" t="s">
        <v>31</v>
      </c>
      <c r="D27" s="70">
        <v>12</v>
      </c>
      <c r="E27" s="88">
        <v>1880112.0000000002</v>
      </c>
      <c r="F27" s="108">
        <f t="shared" ref="F27:F34" si="3">D27*E27</f>
        <v>22561344.000000004</v>
      </c>
      <c r="G27" s="11">
        <f t="shared" ref="G27:G34" si="4">F27*1.12</f>
        <v>25268705.280000005</v>
      </c>
    </row>
    <row r="28" spans="1:13" s="74" customFormat="1" ht="18.75" customHeight="1" x14ac:dyDescent="0.3">
      <c r="A28" s="153"/>
      <c r="B28" s="60">
        <v>3</v>
      </c>
      <c r="C28" s="72" t="s">
        <v>36</v>
      </c>
      <c r="D28" s="70">
        <v>23</v>
      </c>
      <c r="E28" s="88">
        <v>1333211</v>
      </c>
      <c r="F28" s="108">
        <f t="shared" si="3"/>
        <v>30663853</v>
      </c>
      <c r="G28" s="11">
        <f t="shared" si="4"/>
        <v>34343515.360000007</v>
      </c>
    </row>
    <row r="29" spans="1:13" s="74" customFormat="1" ht="18.75" customHeight="1" x14ac:dyDescent="0.3">
      <c r="A29" s="153"/>
      <c r="B29" s="60">
        <v>4</v>
      </c>
      <c r="C29" s="72" t="s">
        <v>29</v>
      </c>
      <c r="D29" s="70">
        <v>8</v>
      </c>
      <c r="E29" s="88">
        <v>1431926.0000000002</v>
      </c>
      <c r="F29" s="108">
        <f t="shared" si="3"/>
        <v>11455408.000000002</v>
      </c>
      <c r="G29" s="11">
        <f t="shared" si="4"/>
        <v>12830056.960000003</v>
      </c>
    </row>
    <row r="30" spans="1:13" s="74" customFormat="1" ht="26.4" x14ac:dyDescent="0.3">
      <c r="A30" s="153"/>
      <c r="B30" s="60">
        <v>5</v>
      </c>
      <c r="C30" s="72" t="s">
        <v>51</v>
      </c>
      <c r="D30" s="70">
        <v>3</v>
      </c>
      <c r="E30" s="88">
        <v>2187601</v>
      </c>
      <c r="F30" s="108">
        <f t="shared" si="3"/>
        <v>6562803</v>
      </c>
      <c r="G30" s="11">
        <f t="shared" si="4"/>
        <v>7350339.3600000003</v>
      </c>
    </row>
    <row r="31" spans="1:13" s="74" customFormat="1" ht="26.4" x14ac:dyDescent="0.3">
      <c r="A31" s="153"/>
      <c r="B31" s="60">
        <v>6</v>
      </c>
      <c r="C31" s="72" t="s">
        <v>89</v>
      </c>
      <c r="D31" s="70">
        <v>29</v>
      </c>
      <c r="E31" s="88">
        <v>410809</v>
      </c>
      <c r="F31" s="108">
        <f t="shared" si="3"/>
        <v>11913461</v>
      </c>
      <c r="G31" s="11">
        <f t="shared" si="4"/>
        <v>13343076.320000002</v>
      </c>
    </row>
    <row r="32" spans="1:13" s="74" customFormat="1" ht="27" customHeight="1" x14ac:dyDescent="0.3">
      <c r="A32" s="153"/>
      <c r="B32" s="60">
        <v>7</v>
      </c>
      <c r="C32" s="72" t="s">
        <v>46</v>
      </c>
      <c r="D32" s="70">
        <v>27</v>
      </c>
      <c r="E32" s="88">
        <v>444246.00000000006</v>
      </c>
      <c r="F32" s="108">
        <f t="shared" si="3"/>
        <v>11994642.000000002</v>
      </c>
      <c r="G32" s="11">
        <f t="shared" si="4"/>
        <v>13433999.040000003</v>
      </c>
    </row>
    <row r="33" spans="1:7" s="74" customFormat="1" ht="19.5" customHeight="1" x14ac:dyDescent="0.3">
      <c r="A33" s="153"/>
      <c r="B33" s="60">
        <v>8</v>
      </c>
      <c r="C33" s="72" t="s">
        <v>88</v>
      </c>
      <c r="D33" s="70">
        <v>9</v>
      </c>
      <c r="E33" s="88">
        <v>1196805</v>
      </c>
      <c r="F33" s="108">
        <f t="shared" si="3"/>
        <v>10771245</v>
      </c>
      <c r="G33" s="11">
        <f t="shared" si="4"/>
        <v>12063794.4</v>
      </c>
    </row>
    <row r="34" spans="1:7" s="74" customFormat="1" ht="18.75" customHeight="1" x14ac:dyDescent="0.3">
      <c r="A34" s="153"/>
      <c r="B34" s="60">
        <v>9</v>
      </c>
      <c r="C34" s="72" t="s">
        <v>14</v>
      </c>
      <c r="D34" s="69">
        <v>135</v>
      </c>
      <c r="E34" s="82">
        <v>3380891.0000000005</v>
      </c>
      <c r="F34" s="108">
        <f t="shared" si="3"/>
        <v>456420285.00000006</v>
      </c>
      <c r="G34" s="11">
        <f t="shared" si="4"/>
        <v>511190719.20000011</v>
      </c>
    </row>
    <row r="35" spans="1:7" s="74" customFormat="1" ht="18" customHeight="1" thickBot="1" x14ac:dyDescent="0.35">
      <c r="A35" s="154"/>
      <c r="B35" s="105"/>
      <c r="C35" s="106" t="s">
        <v>15</v>
      </c>
      <c r="D35" s="96">
        <f>SUM(D26:D34)</f>
        <v>270</v>
      </c>
      <c r="E35" s="86"/>
      <c r="F35" s="95">
        <f>SUM(F26:F34)</f>
        <v>613832449</v>
      </c>
      <c r="G35" s="107">
        <f>SUM(G26:G34)</f>
        <v>687492342.88000011</v>
      </c>
    </row>
    <row r="36" spans="1:7" s="74" customFormat="1" ht="18.75" customHeight="1" x14ac:dyDescent="0.3">
      <c r="A36" s="152">
        <v>4</v>
      </c>
      <c r="B36" s="158" t="s">
        <v>24</v>
      </c>
      <c r="C36" s="159"/>
      <c r="D36" s="159"/>
      <c r="E36" s="159"/>
      <c r="F36" s="159"/>
      <c r="G36" s="160"/>
    </row>
    <row r="37" spans="1:7" s="74" customFormat="1" ht="27.75" customHeight="1" x14ac:dyDescent="0.3">
      <c r="A37" s="153"/>
      <c r="B37" s="61">
        <v>1</v>
      </c>
      <c r="C37" s="76" t="s">
        <v>49</v>
      </c>
      <c r="D37" s="69">
        <v>18</v>
      </c>
      <c r="E37" s="88">
        <v>1347574</v>
      </c>
      <c r="F37" s="108">
        <f>E37*D37</f>
        <v>24256332</v>
      </c>
      <c r="G37" s="109">
        <f>F37*1.12</f>
        <v>27167091.840000004</v>
      </c>
    </row>
    <row r="38" spans="1:7" s="74" customFormat="1" ht="18.75" customHeight="1" x14ac:dyDescent="0.3">
      <c r="A38" s="153"/>
      <c r="B38" s="61">
        <v>2</v>
      </c>
      <c r="C38" s="76" t="s">
        <v>7</v>
      </c>
      <c r="D38" s="69">
        <v>11</v>
      </c>
      <c r="E38" s="88">
        <v>1347574</v>
      </c>
      <c r="F38" s="108">
        <f>E38*D38</f>
        <v>14823314</v>
      </c>
      <c r="G38" s="109">
        <f>F38*1.12</f>
        <v>16602111.680000002</v>
      </c>
    </row>
    <row r="39" spans="1:7" ht="19.5" customHeight="1" thickBot="1" x14ac:dyDescent="0.35">
      <c r="A39" s="154"/>
      <c r="B39" s="110"/>
      <c r="C39" s="106" t="s">
        <v>15</v>
      </c>
      <c r="D39" s="96">
        <f>D37+D38</f>
        <v>29</v>
      </c>
      <c r="E39" s="89"/>
      <c r="F39" s="111">
        <f>SUM(F37:F38)</f>
        <v>39079646</v>
      </c>
      <c r="G39" s="107">
        <f>SUM(G37:G38)</f>
        <v>43769203.520000003</v>
      </c>
    </row>
    <row r="40" spans="1:7" ht="24" customHeight="1" thickBot="1" x14ac:dyDescent="0.35">
      <c r="A40" s="125" t="s">
        <v>20</v>
      </c>
      <c r="B40" s="126"/>
      <c r="C40" s="151"/>
      <c r="D40" s="77">
        <f>D20+D24+D35+D39</f>
        <v>725</v>
      </c>
      <c r="E40" s="90"/>
      <c r="F40" s="118">
        <f>F20+F24+F35+F39</f>
        <v>1145263820</v>
      </c>
      <c r="G40" s="91">
        <f>G20+G24+G35+G39</f>
        <v>1282695478.4000001</v>
      </c>
    </row>
    <row r="41" spans="1:7" x14ac:dyDescent="0.3">
      <c r="B41" s="57"/>
      <c r="C41" s="62" t="s">
        <v>43</v>
      </c>
      <c r="D41" s="68">
        <f>D20+D24</f>
        <v>426</v>
      </c>
      <c r="E41" s="68"/>
      <c r="F41" s="68">
        <f>F20+F24</f>
        <v>492351725</v>
      </c>
      <c r="G41" s="92"/>
    </row>
    <row r="42" spans="1:7" x14ac:dyDescent="0.3">
      <c r="C42" s="81" t="s">
        <v>44</v>
      </c>
      <c r="D42" s="68">
        <f>D35+D39</f>
        <v>299</v>
      </c>
      <c r="E42" s="68"/>
      <c r="F42" s="68">
        <f>F35+F39</f>
        <v>652912095</v>
      </c>
      <c r="G42" s="92"/>
    </row>
    <row r="43" spans="1:7" x14ac:dyDescent="0.3">
      <c r="B43" s="2"/>
    </row>
    <row r="44" spans="1:7" x14ac:dyDescent="0.3">
      <c r="C44" s="59"/>
      <c r="D44" s="97"/>
    </row>
    <row r="45" spans="1:7" x14ac:dyDescent="0.3">
      <c r="C45" s="35" t="s">
        <v>25</v>
      </c>
      <c r="D45" s="98"/>
    </row>
    <row r="46" spans="1:7" x14ac:dyDescent="0.3">
      <c r="C46" s="64"/>
      <c r="D46" s="99"/>
    </row>
    <row r="47" spans="1:7" x14ac:dyDescent="0.3">
      <c r="C47" s="63"/>
      <c r="D47" s="99"/>
      <c r="F47" s="114"/>
    </row>
    <row r="48" spans="1:7" x14ac:dyDescent="0.3">
      <c r="C48" s="63"/>
      <c r="D48" s="99"/>
    </row>
    <row r="49" spans="3:6" x14ac:dyDescent="0.3">
      <c r="C49" s="63"/>
      <c r="D49" s="99"/>
    </row>
    <row r="50" spans="3:6" x14ac:dyDescent="0.3">
      <c r="C50" s="65"/>
      <c r="D50" s="100"/>
    </row>
    <row r="51" spans="3:6" x14ac:dyDescent="0.3">
      <c r="C51" s="35"/>
      <c r="D51" s="98"/>
    </row>
    <row r="58" spans="3:6" x14ac:dyDescent="0.3">
      <c r="F58" s="114"/>
    </row>
  </sheetData>
  <mergeCells count="20">
    <mergeCell ref="E1:G1"/>
    <mergeCell ref="E3:G3"/>
    <mergeCell ref="E4:G4"/>
    <mergeCell ref="A6:G6"/>
    <mergeCell ref="G8:G9"/>
    <mergeCell ref="A10:A20"/>
    <mergeCell ref="B10:G10"/>
    <mergeCell ref="A8:A9"/>
    <mergeCell ref="B8:B9"/>
    <mergeCell ref="C8:C9"/>
    <mergeCell ref="D8:D9"/>
    <mergeCell ref="E8:E9"/>
    <mergeCell ref="F8:F9"/>
    <mergeCell ref="A40:C40"/>
    <mergeCell ref="A21:A24"/>
    <mergeCell ref="B21:G21"/>
    <mergeCell ref="A25:A35"/>
    <mergeCell ref="B25:G25"/>
    <mergeCell ref="A36:A39"/>
    <mergeCell ref="B36:G36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5" zoomScale="80" zoomScaleNormal="80" workbookViewId="0">
      <selection activeCell="I16" sqref="I16"/>
    </sheetView>
  </sheetViews>
  <sheetFormatPr defaultRowHeight="14.4" x14ac:dyDescent="0.3"/>
  <cols>
    <col min="1" max="1" width="4.88671875" style="56" customWidth="1"/>
    <col min="2" max="2" width="5.109375" style="58" customWidth="1"/>
    <col min="3" max="3" width="59.44140625" style="56" customWidth="1"/>
    <col min="4" max="4" width="9.6640625" style="93" customWidth="1"/>
    <col min="5" max="5" width="15.88671875" style="67" customWidth="1"/>
    <col min="6" max="6" width="18.6640625" style="67" customWidth="1"/>
    <col min="7" max="7" width="19.44140625" customWidth="1"/>
    <col min="8" max="8" width="8" customWidth="1"/>
    <col min="9" max="9" width="8.109375" customWidth="1"/>
    <col min="10" max="10" width="8.33203125" customWidth="1"/>
    <col min="11" max="11" width="9.44140625" customWidth="1"/>
  </cols>
  <sheetData>
    <row r="1" spans="1:10" x14ac:dyDescent="0.3">
      <c r="E1" s="121" t="s">
        <v>93</v>
      </c>
      <c r="F1" s="121"/>
      <c r="G1" s="121"/>
    </row>
    <row r="2" spans="1:10" x14ac:dyDescent="0.3">
      <c r="E2" s="66"/>
      <c r="F2" s="66"/>
      <c r="G2" s="102" t="s">
        <v>55</v>
      </c>
    </row>
    <row r="3" spans="1:10" x14ac:dyDescent="0.3">
      <c r="E3" s="165" t="s">
        <v>56</v>
      </c>
      <c r="F3" s="165"/>
      <c r="G3" s="165"/>
    </row>
    <row r="4" spans="1:10" x14ac:dyDescent="0.3">
      <c r="D4" s="136" t="s">
        <v>85</v>
      </c>
      <c r="E4" s="136"/>
      <c r="F4" s="136"/>
      <c r="G4" s="136"/>
    </row>
    <row r="5" spans="1:10" ht="11.25" customHeight="1" x14ac:dyDescent="0.3">
      <c r="B5" s="104"/>
      <c r="C5" s="104"/>
      <c r="D5" s="94"/>
    </row>
    <row r="6" spans="1:10" x14ac:dyDescent="0.3">
      <c r="A6" s="130" t="s">
        <v>87</v>
      </c>
      <c r="B6" s="130"/>
      <c r="C6" s="130"/>
      <c r="D6" s="130"/>
      <c r="E6" s="130"/>
      <c r="F6" s="130"/>
      <c r="G6" s="130"/>
    </row>
    <row r="7" spans="1:10" ht="5.25" customHeight="1" thickBot="1" x14ac:dyDescent="0.35">
      <c r="B7" s="103"/>
      <c r="C7" s="103"/>
    </row>
    <row r="8" spans="1:10" ht="19.5" customHeight="1" x14ac:dyDescent="0.3">
      <c r="A8" s="128" t="s">
        <v>47</v>
      </c>
      <c r="B8" s="149" t="s">
        <v>57</v>
      </c>
      <c r="C8" s="161" t="s">
        <v>58</v>
      </c>
      <c r="D8" s="163" t="s">
        <v>59</v>
      </c>
      <c r="E8" s="163" t="s">
        <v>60</v>
      </c>
      <c r="F8" s="163" t="s">
        <v>61</v>
      </c>
      <c r="G8" s="133" t="s">
        <v>62</v>
      </c>
    </row>
    <row r="9" spans="1:10" ht="20.25" customHeight="1" thickBot="1" x14ac:dyDescent="0.35">
      <c r="A9" s="129"/>
      <c r="B9" s="150"/>
      <c r="C9" s="162"/>
      <c r="D9" s="164"/>
      <c r="E9" s="164"/>
      <c r="F9" s="164"/>
      <c r="G9" s="134"/>
    </row>
    <row r="10" spans="1:10" ht="17.25" customHeight="1" x14ac:dyDescent="0.3">
      <c r="A10" s="152">
        <v>1</v>
      </c>
      <c r="B10" s="155" t="s">
        <v>63</v>
      </c>
      <c r="C10" s="156"/>
      <c r="D10" s="156"/>
      <c r="E10" s="156"/>
      <c r="F10" s="156"/>
      <c r="G10" s="157"/>
    </row>
    <row r="11" spans="1:10" ht="26.4" x14ac:dyDescent="0.3">
      <c r="A11" s="153"/>
      <c r="B11" s="60">
        <v>1</v>
      </c>
      <c r="C11" s="72" t="s">
        <v>64</v>
      </c>
      <c r="D11" s="69">
        <v>45</v>
      </c>
      <c r="E11" s="82">
        <v>1250381.9999999998</v>
      </c>
      <c r="F11" s="70">
        <f>D11*E11</f>
        <v>56267189.999999993</v>
      </c>
      <c r="G11" s="11">
        <f t="shared" ref="G11:G19" si="0">F11*1.12</f>
        <v>63019252.799999997</v>
      </c>
      <c r="J11" s="57"/>
    </row>
    <row r="12" spans="1:10" s="74" customFormat="1" ht="26.4" x14ac:dyDescent="0.3">
      <c r="A12" s="153"/>
      <c r="B12" s="60">
        <v>2</v>
      </c>
      <c r="C12" s="72" t="s">
        <v>65</v>
      </c>
      <c r="D12" s="69">
        <v>47</v>
      </c>
      <c r="E12" s="82">
        <v>1063165</v>
      </c>
      <c r="F12" s="70">
        <f>D12*E12</f>
        <v>49968755</v>
      </c>
      <c r="G12" s="11">
        <f t="shared" si="0"/>
        <v>55965005.600000009</v>
      </c>
      <c r="J12" s="115"/>
    </row>
    <row r="13" spans="1:10" s="74" customFormat="1" ht="26.4" x14ac:dyDescent="0.3">
      <c r="A13" s="153"/>
      <c r="B13" s="60">
        <v>3</v>
      </c>
      <c r="C13" s="72" t="s">
        <v>66</v>
      </c>
      <c r="D13" s="69">
        <v>2</v>
      </c>
      <c r="E13" s="82">
        <v>727309</v>
      </c>
      <c r="F13" s="70">
        <f t="shared" ref="F13:F19" si="1">D13*E13</f>
        <v>1454618</v>
      </c>
      <c r="G13" s="11">
        <f t="shared" si="0"/>
        <v>1629172.1600000001</v>
      </c>
      <c r="J13" s="115"/>
    </row>
    <row r="14" spans="1:10" s="74" customFormat="1" x14ac:dyDescent="0.3">
      <c r="A14" s="153"/>
      <c r="B14" s="60">
        <v>4</v>
      </c>
      <c r="C14" s="72" t="s">
        <v>67</v>
      </c>
      <c r="D14" s="69">
        <v>24</v>
      </c>
      <c r="E14" s="82">
        <v>857793.99999999988</v>
      </c>
      <c r="F14" s="70">
        <f t="shared" si="1"/>
        <v>20587055.999999996</v>
      </c>
      <c r="G14" s="11">
        <f t="shared" si="0"/>
        <v>23057502.719999999</v>
      </c>
      <c r="J14" s="115"/>
    </row>
    <row r="15" spans="1:10" s="74" customFormat="1" ht="28.5" customHeight="1" x14ac:dyDescent="0.3">
      <c r="A15" s="153"/>
      <c r="B15" s="60">
        <v>5</v>
      </c>
      <c r="C15" s="72" t="s">
        <v>68</v>
      </c>
      <c r="D15" s="69">
        <v>14</v>
      </c>
      <c r="E15" s="82">
        <v>1376328.0000000002</v>
      </c>
      <c r="F15" s="70">
        <f t="shared" si="1"/>
        <v>19268592.000000004</v>
      </c>
      <c r="G15" s="11">
        <f t="shared" si="0"/>
        <v>21580823.040000007</v>
      </c>
      <c r="J15" s="115"/>
    </row>
    <row r="16" spans="1:10" s="74" customFormat="1" ht="26.4" x14ac:dyDescent="0.3">
      <c r="A16" s="153"/>
      <c r="B16" s="60">
        <v>6</v>
      </c>
      <c r="C16" s="72" t="s">
        <v>90</v>
      </c>
      <c r="D16" s="69">
        <v>24</v>
      </c>
      <c r="E16" s="82">
        <v>197825.99999999997</v>
      </c>
      <c r="F16" s="70">
        <f t="shared" si="1"/>
        <v>4747823.9999999991</v>
      </c>
      <c r="G16" s="11">
        <f t="shared" si="0"/>
        <v>5317562.88</v>
      </c>
      <c r="J16" s="115"/>
    </row>
    <row r="17" spans="1:10" s="74" customFormat="1" ht="28.5" customHeight="1" x14ac:dyDescent="0.3">
      <c r="A17" s="153"/>
      <c r="B17" s="61">
        <v>7</v>
      </c>
      <c r="C17" s="72" t="s">
        <v>69</v>
      </c>
      <c r="D17" s="69">
        <v>39</v>
      </c>
      <c r="E17" s="82">
        <v>372474</v>
      </c>
      <c r="F17" s="70">
        <f>D17*E17</f>
        <v>14526486</v>
      </c>
      <c r="G17" s="11">
        <f t="shared" si="0"/>
        <v>16269664.320000002</v>
      </c>
      <c r="J17" s="115"/>
    </row>
    <row r="18" spans="1:10" s="74" customFormat="1" ht="18" customHeight="1" x14ac:dyDescent="0.3">
      <c r="A18" s="153"/>
      <c r="B18" s="61">
        <v>8</v>
      </c>
      <c r="C18" s="72" t="s">
        <v>70</v>
      </c>
      <c r="D18" s="71">
        <v>15</v>
      </c>
      <c r="E18" s="82">
        <v>1101716.0000000002</v>
      </c>
      <c r="F18" s="70">
        <f t="shared" si="1"/>
        <v>16525740.000000004</v>
      </c>
      <c r="G18" s="11">
        <f t="shared" si="0"/>
        <v>18508828.800000004</v>
      </c>
      <c r="J18" s="115"/>
    </row>
    <row r="19" spans="1:10" s="74" customFormat="1" ht="18" customHeight="1" x14ac:dyDescent="0.3">
      <c r="A19" s="153"/>
      <c r="B19" s="61">
        <v>9</v>
      </c>
      <c r="C19" s="76" t="s">
        <v>71</v>
      </c>
      <c r="D19" s="70">
        <v>62</v>
      </c>
      <c r="E19" s="82">
        <v>2760361</v>
      </c>
      <c r="F19" s="70">
        <f t="shared" si="1"/>
        <v>171142382</v>
      </c>
      <c r="G19" s="11">
        <f t="shared" si="0"/>
        <v>191679467.84</v>
      </c>
      <c r="J19" s="115"/>
    </row>
    <row r="20" spans="1:10" s="74" customFormat="1" ht="18" customHeight="1" thickBot="1" x14ac:dyDescent="0.35">
      <c r="A20" s="154"/>
      <c r="B20" s="78"/>
      <c r="C20" s="120" t="s">
        <v>72</v>
      </c>
      <c r="D20" s="95">
        <f>SUM(D11:D19)</f>
        <v>272</v>
      </c>
      <c r="E20" s="83"/>
      <c r="F20" s="84">
        <f>SUM(F11:F19)</f>
        <v>354488643</v>
      </c>
      <c r="G20" s="85">
        <f>SUM(G11:G19)</f>
        <v>397027280.15999997</v>
      </c>
    </row>
    <row r="21" spans="1:10" s="74" customFormat="1" ht="18.75" customHeight="1" x14ac:dyDescent="0.3">
      <c r="A21" s="152">
        <v>2</v>
      </c>
      <c r="B21" s="155" t="s">
        <v>73</v>
      </c>
      <c r="C21" s="156"/>
      <c r="D21" s="156"/>
      <c r="E21" s="156"/>
      <c r="F21" s="156"/>
      <c r="G21" s="157"/>
    </row>
    <row r="22" spans="1:10" s="74" customFormat="1" ht="18" customHeight="1" x14ac:dyDescent="0.3">
      <c r="A22" s="153"/>
      <c r="B22" s="60">
        <v>1</v>
      </c>
      <c r="C22" s="72" t="s">
        <v>74</v>
      </c>
      <c r="D22" s="69">
        <v>103</v>
      </c>
      <c r="E22" s="82">
        <v>871522.99999999988</v>
      </c>
      <c r="F22" s="70">
        <f>D22*E22</f>
        <v>89766868.999999985</v>
      </c>
      <c r="G22" s="11">
        <f t="shared" ref="G22:G23" si="2">F22*1.12</f>
        <v>100538893.27999999</v>
      </c>
    </row>
    <row r="23" spans="1:10" s="74" customFormat="1" ht="18.75" customHeight="1" x14ac:dyDescent="0.3">
      <c r="A23" s="153"/>
      <c r="B23" s="60">
        <v>2</v>
      </c>
      <c r="C23" s="72" t="s">
        <v>75</v>
      </c>
      <c r="D23" s="69">
        <v>51</v>
      </c>
      <c r="E23" s="82">
        <v>943063.00000000012</v>
      </c>
      <c r="F23" s="70">
        <f>D23*E23</f>
        <v>48096213.000000007</v>
      </c>
      <c r="G23" s="11">
        <f t="shared" si="2"/>
        <v>53867758.56000001</v>
      </c>
    </row>
    <row r="24" spans="1:10" s="74" customFormat="1" ht="17.25" customHeight="1" thickBot="1" x14ac:dyDescent="0.35">
      <c r="A24" s="154"/>
      <c r="B24" s="73"/>
      <c r="C24" s="75" t="s">
        <v>72</v>
      </c>
      <c r="D24" s="96">
        <f>D22+D23</f>
        <v>154</v>
      </c>
      <c r="E24" s="86"/>
      <c r="F24" s="112">
        <f>SUM(F22:F23)</f>
        <v>137863082</v>
      </c>
      <c r="G24" s="87">
        <f>SUM(G22:G23)</f>
        <v>154406651.84</v>
      </c>
    </row>
    <row r="25" spans="1:10" s="74" customFormat="1" ht="21" customHeight="1" x14ac:dyDescent="0.3">
      <c r="A25" s="152">
        <v>3</v>
      </c>
      <c r="B25" s="155" t="s">
        <v>76</v>
      </c>
      <c r="C25" s="156"/>
      <c r="D25" s="156"/>
      <c r="E25" s="156"/>
      <c r="F25" s="156"/>
      <c r="G25" s="157"/>
    </row>
    <row r="26" spans="1:10" s="74" customFormat="1" ht="26.4" x14ac:dyDescent="0.3">
      <c r="A26" s="153"/>
      <c r="B26" s="60">
        <v>1</v>
      </c>
      <c r="C26" s="72" t="s">
        <v>77</v>
      </c>
      <c r="D26" s="70">
        <v>24</v>
      </c>
      <c r="E26" s="88">
        <v>2145392</v>
      </c>
      <c r="F26" s="108">
        <f>D26*E26</f>
        <v>51489408</v>
      </c>
      <c r="G26" s="11">
        <f>F26*1.12</f>
        <v>57668136.960000008</v>
      </c>
      <c r="J26" s="57"/>
    </row>
    <row r="27" spans="1:10" s="74" customFormat="1" ht="26.4" x14ac:dyDescent="0.3">
      <c r="A27" s="153"/>
      <c r="B27" s="60">
        <v>2</v>
      </c>
      <c r="C27" s="72" t="s">
        <v>78</v>
      </c>
      <c r="D27" s="70">
        <v>12</v>
      </c>
      <c r="E27" s="88">
        <v>1880112.0000000002</v>
      </c>
      <c r="F27" s="108">
        <f t="shared" ref="F27:F34" si="3">D27*E27</f>
        <v>22561344.000000004</v>
      </c>
      <c r="G27" s="11">
        <f t="shared" ref="G27:G34" si="4">F27*1.12</f>
        <v>25268705.280000005</v>
      </c>
      <c r="J27" s="115"/>
    </row>
    <row r="28" spans="1:10" s="74" customFormat="1" ht="26.4" x14ac:dyDescent="0.3">
      <c r="A28" s="153"/>
      <c r="B28" s="60">
        <v>3</v>
      </c>
      <c r="C28" s="72" t="s">
        <v>79</v>
      </c>
      <c r="D28" s="70">
        <v>23</v>
      </c>
      <c r="E28" s="88">
        <v>1333211</v>
      </c>
      <c r="F28" s="108">
        <f t="shared" si="3"/>
        <v>30663853</v>
      </c>
      <c r="G28" s="11">
        <f t="shared" si="4"/>
        <v>34343515.360000007</v>
      </c>
      <c r="J28" s="115"/>
    </row>
    <row r="29" spans="1:10" s="74" customFormat="1" x14ac:dyDescent="0.3">
      <c r="A29" s="153"/>
      <c r="B29" s="60">
        <v>4</v>
      </c>
      <c r="C29" s="72" t="s">
        <v>67</v>
      </c>
      <c r="D29" s="70">
        <v>8</v>
      </c>
      <c r="E29" s="88">
        <v>1431926.0000000002</v>
      </c>
      <c r="F29" s="108">
        <f t="shared" si="3"/>
        <v>11455408.000000002</v>
      </c>
      <c r="G29" s="11">
        <f t="shared" si="4"/>
        <v>12830056.960000003</v>
      </c>
      <c r="J29" s="115"/>
    </row>
    <row r="30" spans="1:10" s="74" customFormat="1" ht="26.4" x14ac:dyDescent="0.3">
      <c r="A30" s="153"/>
      <c r="B30" s="60">
        <v>5</v>
      </c>
      <c r="C30" s="72" t="s">
        <v>80</v>
      </c>
      <c r="D30" s="70">
        <v>3</v>
      </c>
      <c r="E30" s="88">
        <v>2187601</v>
      </c>
      <c r="F30" s="108">
        <f t="shared" si="3"/>
        <v>6562803</v>
      </c>
      <c r="G30" s="11">
        <f t="shared" si="4"/>
        <v>7350339.3600000003</v>
      </c>
      <c r="J30" s="115"/>
    </row>
    <row r="31" spans="1:10" s="74" customFormat="1" ht="27.75" customHeight="1" x14ac:dyDescent="0.3">
      <c r="A31" s="153"/>
      <c r="B31" s="60">
        <v>6</v>
      </c>
      <c r="C31" s="72" t="s">
        <v>90</v>
      </c>
      <c r="D31" s="70">
        <v>29</v>
      </c>
      <c r="E31" s="88">
        <v>410809</v>
      </c>
      <c r="F31" s="108">
        <f t="shared" si="3"/>
        <v>11913461</v>
      </c>
      <c r="G31" s="11">
        <f t="shared" si="4"/>
        <v>13343076.320000002</v>
      </c>
      <c r="J31" s="115"/>
    </row>
    <row r="32" spans="1:10" s="74" customFormat="1" ht="26.4" x14ac:dyDescent="0.3">
      <c r="A32" s="153"/>
      <c r="B32" s="60">
        <v>7</v>
      </c>
      <c r="C32" s="72" t="s">
        <v>81</v>
      </c>
      <c r="D32" s="70">
        <v>27</v>
      </c>
      <c r="E32" s="88">
        <v>444246.00000000006</v>
      </c>
      <c r="F32" s="108">
        <f t="shared" si="3"/>
        <v>11994642.000000002</v>
      </c>
      <c r="G32" s="11">
        <f t="shared" si="4"/>
        <v>13433999.040000003</v>
      </c>
      <c r="J32" s="115"/>
    </row>
    <row r="33" spans="1:11" s="74" customFormat="1" ht="18" customHeight="1" x14ac:dyDescent="0.3">
      <c r="A33" s="153"/>
      <c r="B33" s="60">
        <v>8</v>
      </c>
      <c r="C33" s="72" t="s">
        <v>70</v>
      </c>
      <c r="D33" s="70">
        <v>9</v>
      </c>
      <c r="E33" s="88">
        <v>1196805</v>
      </c>
      <c r="F33" s="108">
        <f t="shared" si="3"/>
        <v>10771245</v>
      </c>
      <c r="G33" s="11">
        <f t="shared" si="4"/>
        <v>12063794.4</v>
      </c>
      <c r="J33" s="115"/>
    </row>
    <row r="34" spans="1:11" s="74" customFormat="1" ht="19.5" customHeight="1" x14ac:dyDescent="0.3">
      <c r="A34" s="153"/>
      <c r="B34" s="60">
        <v>9</v>
      </c>
      <c r="C34" s="72" t="s">
        <v>71</v>
      </c>
      <c r="D34" s="69">
        <v>135</v>
      </c>
      <c r="E34" s="82">
        <v>3380891.0000000005</v>
      </c>
      <c r="F34" s="108">
        <f t="shared" si="3"/>
        <v>456420285.00000006</v>
      </c>
      <c r="G34" s="11">
        <f t="shared" si="4"/>
        <v>511190719.20000011</v>
      </c>
      <c r="J34" s="115"/>
    </row>
    <row r="35" spans="1:11" s="74" customFormat="1" ht="18" customHeight="1" thickBot="1" x14ac:dyDescent="0.35">
      <c r="A35" s="154"/>
      <c r="B35" s="105"/>
      <c r="C35" s="106" t="s">
        <v>72</v>
      </c>
      <c r="D35" s="96">
        <f>SUM(D26:D34)</f>
        <v>270</v>
      </c>
      <c r="E35" s="86"/>
      <c r="F35" s="95">
        <f>SUM(F26:F34)</f>
        <v>613832449</v>
      </c>
      <c r="G35" s="107">
        <f>SUM(G26:G34)</f>
        <v>687492342.88000011</v>
      </c>
    </row>
    <row r="36" spans="1:11" s="74" customFormat="1" ht="20.25" customHeight="1" x14ac:dyDescent="0.3">
      <c r="A36" s="152">
        <v>4</v>
      </c>
      <c r="B36" s="158" t="s">
        <v>82</v>
      </c>
      <c r="C36" s="159"/>
      <c r="D36" s="159"/>
      <c r="E36" s="159"/>
      <c r="F36" s="159"/>
      <c r="G36" s="160"/>
    </row>
    <row r="37" spans="1:11" s="74" customFormat="1" ht="21.75" customHeight="1" x14ac:dyDescent="0.3">
      <c r="A37" s="153"/>
      <c r="B37" s="61">
        <v>1</v>
      </c>
      <c r="C37" s="76" t="s">
        <v>74</v>
      </c>
      <c r="D37" s="69">
        <v>18</v>
      </c>
      <c r="E37" s="88">
        <v>1347574</v>
      </c>
      <c r="F37" s="108">
        <f>E37*D37</f>
        <v>24256332</v>
      </c>
      <c r="G37" s="109">
        <f>F37*1.12</f>
        <v>27167091.840000004</v>
      </c>
    </row>
    <row r="38" spans="1:11" s="74" customFormat="1" ht="21" customHeight="1" x14ac:dyDescent="0.3">
      <c r="A38" s="153"/>
      <c r="B38" s="61">
        <v>2</v>
      </c>
      <c r="C38" s="76" t="s">
        <v>75</v>
      </c>
      <c r="D38" s="69">
        <v>11</v>
      </c>
      <c r="E38" s="88">
        <v>1347574</v>
      </c>
      <c r="F38" s="108">
        <f>E38*D38</f>
        <v>14823314</v>
      </c>
      <c r="G38" s="109">
        <f>F38*1.12</f>
        <v>16602111.680000002</v>
      </c>
    </row>
    <row r="39" spans="1:11" ht="16.5" customHeight="1" thickBot="1" x14ac:dyDescent="0.35">
      <c r="A39" s="154"/>
      <c r="B39" s="110"/>
      <c r="C39" s="106" t="s">
        <v>72</v>
      </c>
      <c r="D39" s="96">
        <f>D37+D38</f>
        <v>29</v>
      </c>
      <c r="E39" s="89"/>
      <c r="F39" s="111">
        <f>SUM(F37:F38)</f>
        <v>39079646</v>
      </c>
      <c r="G39" s="107">
        <f>SUM(G37:G38)</f>
        <v>43769203.520000003</v>
      </c>
    </row>
    <row r="40" spans="1:11" ht="23.25" customHeight="1" thickBot="1" x14ac:dyDescent="0.35">
      <c r="A40" s="125" t="s">
        <v>83</v>
      </c>
      <c r="B40" s="126"/>
      <c r="C40" s="151"/>
      <c r="D40" s="77">
        <f>D20+D24+D35+D39</f>
        <v>725</v>
      </c>
      <c r="E40" s="90"/>
      <c r="F40" s="113">
        <f>F20+F24+F35+F39</f>
        <v>1145263820</v>
      </c>
      <c r="G40" s="91">
        <f>G20+G24+G35+G39</f>
        <v>1282695478.4000001</v>
      </c>
      <c r="K40" s="119"/>
    </row>
    <row r="41" spans="1:11" x14ac:dyDescent="0.3">
      <c r="B41" s="57"/>
      <c r="C41" s="62" t="s">
        <v>43</v>
      </c>
      <c r="D41" s="68">
        <f>D20+D24</f>
        <v>426</v>
      </c>
      <c r="E41" s="68"/>
      <c r="F41" s="68">
        <f>F20+F24</f>
        <v>492351725</v>
      </c>
      <c r="G41" s="92"/>
    </row>
    <row r="42" spans="1:11" x14ac:dyDescent="0.3">
      <c r="C42" s="104" t="s">
        <v>44</v>
      </c>
      <c r="D42" s="68">
        <f>D35+D39</f>
        <v>299</v>
      </c>
      <c r="E42" s="68"/>
      <c r="F42" s="68">
        <f>F35+F39</f>
        <v>652912095</v>
      </c>
      <c r="G42" s="92"/>
    </row>
    <row r="43" spans="1:11" x14ac:dyDescent="0.3">
      <c r="B43" s="2"/>
    </row>
    <row r="44" spans="1:11" x14ac:dyDescent="0.3">
      <c r="C44" s="59"/>
      <c r="D44" s="97"/>
    </row>
    <row r="45" spans="1:11" x14ac:dyDescent="0.3">
      <c r="C45" s="35" t="s">
        <v>84</v>
      </c>
      <c r="D45" s="98"/>
    </row>
    <row r="46" spans="1:11" x14ac:dyDescent="0.3">
      <c r="C46" s="64"/>
      <c r="D46" s="99"/>
    </row>
    <row r="47" spans="1:11" x14ac:dyDescent="0.3">
      <c r="C47" s="63"/>
      <c r="D47" s="99"/>
      <c r="F47" s="114"/>
    </row>
    <row r="48" spans="1:11" x14ac:dyDescent="0.3">
      <c r="C48" s="63"/>
      <c r="D48" s="99"/>
    </row>
    <row r="49" spans="3:6" x14ac:dyDescent="0.3">
      <c r="C49" s="63"/>
      <c r="D49" s="99"/>
    </row>
    <row r="50" spans="3:6" x14ac:dyDescent="0.3">
      <c r="C50" s="65"/>
      <c r="D50" s="100"/>
    </row>
    <row r="51" spans="3:6" x14ac:dyDescent="0.3">
      <c r="C51" s="35"/>
      <c r="D51" s="98"/>
    </row>
    <row r="58" spans="3:6" x14ac:dyDescent="0.3">
      <c r="F58" s="114"/>
    </row>
  </sheetData>
  <mergeCells count="20">
    <mergeCell ref="A10:A20"/>
    <mergeCell ref="B10:G10"/>
    <mergeCell ref="E1:G1"/>
    <mergeCell ref="E3:G3"/>
    <mergeCell ref="D4:G4"/>
    <mergeCell ref="A6:G6"/>
    <mergeCell ref="A8:A9"/>
    <mergeCell ref="B8:B9"/>
    <mergeCell ref="C8:C9"/>
    <mergeCell ref="D8:D9"/>
    <mergeCell ref="E8:E9"/>
    <mergeCell ref="F8:F9"/>
    <mergeCell ref="G8:G9"/>
    <mergeCell ref="A40:C40"/>
    <mergeCell ref="A21:A24"/>
    <mergeCell ref="B21:G21"/>
    <mergeCell ref="A25:A35"/>
    <mergeCell ref="B25:G25"/>
    <mergeCell ref="A36:A39"/>
    <mergeCell ref="B36:G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4-лот</vt:lpstr>
      <vt:lpstr>рус 4лота</vt:lpstr>
      <vt:lpstr>4лот каз</vt:lpstr>
      <vt:lpstr>'4-лот'!Область_печати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2025-03-11T10:28:13Z</dcterms:modified>
</cp:coreProperties>
</file>