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zhankasimov.OMG\Desktop\"/>
    </mc:Choice>
  </mc:AlternateContent>
  <bookViews>
    <workbookView xWindow="0" yWindow="0" windowWidth="30720" windowHeight="13380"/>
  </bookViews>
  <sheets>
    <sheet name="Жалға ала УЭЦН 25+25 на 24-28гг"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2" l="1"/>
  <c r="G51" i="2"/>
  <c r="G56" i="2"/>
  <c r="B2" i="2" l="1"/>
  <c r="D51" i="2" l="1"/>
  <c r="D16" i="2"/>
  <c r="E29" i="2" l="1"/>
  <c r="G29" i="2" s="1"/>
  <c r="E28" i="2"/>
  <c r="E37" i="2" s="1"/>
  <c r="E27" i="2"/>
  <c r="E36" i="2" s="1"/>
  <c r="E26" i="2"/>
  <c r="G26" i="2" s="1"/>
  <c r="E25" i="2"/>
  <c r="G25" i="2" s="1"/>
  <c r="D56" i="2"/>
  <c r="D55" i="2"/>
  <c r="D54" i="2"/>
  <c r="D53" i="2"/>
  <c r="D52" i="2"/>
  <c r="D47" i="2"/>
  <c r="D46" i="2"/>
  <c r="D45" i="2"/>
  <c r="D44" i="2"/>
  <c r="D43" i="2"/>
  <c r="D42" i="2"/>
  <c r="D38" i="2"/>
  <c r="D37" i="2"/>
  <c r="D36" i="2"/>
  <c r="D35" i="2"/>
  <c r="D34" i="2"/>
  <c r="D33" i="2"/>
  <c r="D29" i="2"/>
  <c r="D28" i="2"/>
  <c r="D27" i="2"/>
  <c r="D26" i="2"/>
  <c r="D25" i="2"/>
  <c r="D24" i="2"/>
  <c r="D20" i="2"/>
  <c r="D19" i="2"/>
  <c r="D18" i="2"/>
  <c r="D17" i="2"/>
  <c r="D15" i="2"/>
  <c r="G18" i="2"/>
  <c r="H18" i="2" s="1"/>
  <c r="G16" i="2"/>
  <c r="G15" i="2"/>
  <c r="H15" i="2" s="1"/>
  <c r="G17" i="2"/>
  <c r="H17" i="2" s="1"/>
  <c r="G19" i="2"/>
  <c r="H19" i="2" s="1"/>
  <c r="G20" i="2"/>
  <c r="F20" i="2" s="1"/>
  <c r="B11" i="2"/>
  <c r="B3" i="2"/>
  <c r="B4" i="2"/>
  <c r="B5" i="2"/>
  <c r="B6" i="2"/>
  <c r="B7" i="2"/>
  <c r="B8" i="2"/>
  <c r="B9" i="2"/>
  <c r="B10" i="2"/>
  <c r="H29" i="2" l="1"/>
  <c r="F29" i="2"/>
  <c r="E38" i="2"/>
  <c r="E47" i="2" s="1"/>
  <c r="F18" i="2"/>
  <c r="B18" i="2" s="1"/>
  <c r="B29" i="2"/>
  <c r="F15" i="2"/>
  <c r="B15" i="2" s="1"/>
  <c r="B17" i="2"/>
  <c r="G27" i="2"/>
  <c r="G28" i="2"/>
  <c r="H16" i="2"/>
  <c r="F16" i="2"/>
  <c r="B16" i="2" s="1"/>
  <c r="E34" i="2"/>
  <c r="G34" i="2" s="1"/>
  <c r="H34" i="2" s="1"/>
  <c r="F25" i="2"/>
  <c r="H25" i="2"/>
  <c r="G47" i="2"/>
  <c r="E56" i="2"/>
  <c r="F26" i="2"/>
  <c r="H26" i="2"/>
  <c r="B26" i="2" s="1"/>
  <c r="G36" i="2"/>
  <c r="E45" i="2"/>
  <c r="F19" i="2"/>
  <c r="B19" i="2" s="1"/>
  <c r="F34" i="2"/>
  <c r="B34" i="2" s="1"/>
  <c r="E35" i="2"/>
  <c r="G35" i="2" s="1"/>
  <c r="G38" i="2"/>
  <c r="F17" i="2"/>
  <c r="H20" i="2"/>
  <c r="B20" i="2" s="1"/>
  <c r="B25" i="2" l="1"/>
  <c r="H28" i="2"/>
  <c r="F28" i="2"/>
  <c r="B28" i="2" s="1"/>
  <c r="H27" i="2"/>
  <c r="F27" i="2"/>
  <c r="E43" i="2"/>
  <c r="E52" i="2" s="1"/>
  <c r="G52" i="2" s="1"/>
  <c r="G45" i="2"/>
  <c r="E54" i="2"/>
  <c r="G54" i="2" s="1"/>
  <c r="F36" i="2"/>
  <c r="H36" i="2"/>
  <c r="G43" i="2"/>
  <c r="H35" i="2"/>
  <c r="F35" i="2"/>
  <c r="H56" i="2"/>
  <c r="F56" i="2"/>
  <c r="F47" i="2"/>
  <c r="H47" i="2"/>
  <c r="H38" i="2"/>
  <c r="F38" i="2"/>
  <c r="B38" i="2" s="1"/>
  <c r="B35" i="2" l="1"/>
  <c r="B27" i="2"/>
  <c r="B36" i="2"/>
  <c r="B47" i="2"/>
  <c r="B56" i="2"/>
  <c r="F52" i="2"/>
  <c r="H52" i="2"/>
  <c r="H54" i="2"/>
  <c r="F54" i="2"/>
  <c r="H43" i="2"/>
  <c r="F43" i="2"/>
  <c r="H45" i="2"/>
  <c r="F45" i="2"/>
  <c r="B45" i="2" s="1"/>
  <c r="E44" i="2"/>
  <c r="E24" i="2"/>
  <c r="E33" i="2" s="1"/>
  <c r="B54" i="2" l="1"/>
  <c r="B43" i="2"/>
  <c r="B52" i="2"/>
  <c r="G24" i="2"/>
  <c r="E46" i="2"/>
  <c r="G46" i="2" s="1"/>
  <c r="G37" i="2"/>
  <c r="G44" i="2"/>
  <c r="E53" i="2"/>
  <c r="G53" i="2" s="1"/>
  <c r="F46" i="2" l="1"/>
  <c r="H46" i="2"/>
  <c r="F53" i="2"/>
  <c r="H53" i="2"/>
  <c r="H44" i="2"/>
  <c r="F44" i="2"/>
  <c r="B44" i="2" s="1"/>
  <c r="I61" i="2" s="1"/>
  <c r="F37" i="2"/>
  <c r="H37" i="2"/>
  <c r="E42" i="2"/>
  <c r="G33" i="2"/>
  <c r="F24" i="2"/>
  <c r="H24" i="2"/>
  <c r="E55" i="2"/>
  <c r="G55" i="2" s="1"/>
  <c r="B24" i="2" l="1"/>
  <c r="B53" i="2"/>
  <c r="B46" i="2"/>
  <c r="B37" i="2"/>
  <c r="I62" i="2" s="1"/>
  <c r="H55" i="2"/>
  <c r="F55" i="2"/>
  <c r="B55" i="2" s="1"/>
  <c r="H33" i="2"/>
  <c r="F33" i="2"/>
  <c r="G42" i="2"/>
  <c r="B33" i="2" l="1"/>
  <c r="F42" i="2"/>
  <c r="H42" i="2"/>
  <c r="F51" i="2"/>
  <c r="H51" i="2"/>
  <c r="B51" i="2" l="1"/>
  <c r="B42" i="2"/>
  <c r="I60" i="2" s="1"/>
</calcChain>
</file>

<file path=xl/comments1.xml><?xml version="1.0" encoding="utf-8"?>
<comments xmlns="http://schemas.openxmlformats.org/spreadsheetml/2006/main">
  <authors>
    <author>Кудайбергенов Динмухаммед</author>
  </authors>
  <commentList>
    <comment ref="C15" authorId="0" shapeId="0">
      <text>
        <r>
          <rPr>
            <b/>
            <sz val="9"/>
            <color indexed="81"/>
            <rFont val="Tahoma"/>
            <family val="2"/>
            <charset val="204"/>
          </rPr>
          <t>Кудайбергенов Динмухаммед:</t>
        </r>
        <r>
          <rPr>
            <sz val="9"/>
            <color indexed="81"/>
            <rFont val="Tahoma"/>
            <family val="2"/>
            <charset val="204"/>
          </rPr>
          <t xml:space="preserve">
Заполняется потенциальным поставщиком</t>
        </r>
      </text>
    </comment>
    <comment ref="E15" authorId="0" shapeId="0">
      <text>
        <r>
          <rPr>
            <b/>
            <sz val="9"/>
            <color indexed="81"/>
            <rFont val="Tahoma"/>
            <family val="2"/>
            <charset val="204"/>
          </rPr>
          <t>Кудайбергенов Динмухаммед:</t>
        </r>
        <r>
          <rPr>
            <sz val="9"/>
            <color indexed="81"/>
            <rFont val="Tahoma"/>
            <family val="2"/>
            <charset val="204"/>
          </rPr>
          <t xml:space="preserve">
Заполняется потенциальным поставщиком</t>
        </r>
      </text>
    </comment>
    <comment ref="G15" authorId="0" shapeId="0">
      <text>
        <r>
          <rPr>
            <b/>
            <sz val="9"/>
            <color indexed="81"/>
            <rFont val="Tahoma"/>
            <family val="2"/>
            <charset val="204"/>
          </rPr>
          <t>Кудайбергенов Динмухаммед:</t>
        </r>
        <r>
          <rPr>
            <sz val="9"/>
            <color indexed="81"/>
            <rFont val="Tahoma"/>
            <family val="2"/>
            <charset val="204"/>
          </rPr>
          <t xml:space="preserve">
Высчитывается от соотношения Элемента ССВ3 деленного на количество суток в году (наработка сутки/365)</t>
        </r>
      </text>
    </comment>
    <comment ref="C17" authorId="0" shapeId="0">
      <text>
        <r>
          <rPr>
            <b/>
            <sz val="9"/>
            <color indexed="81"/>
            <rFont val="Tahoma"/>
            <family val="2"/>
            <charset val="204"/>
          </rPr>
          <t>Кудайбергенов Динмухаммед:</t>
        </r>
        <r>
          <rPr>
            <sz val="9"/>
            <color indexed="81"/>
            <rFont val="Tahoma"/>
            <family val="2"/>
            <charset val="204"/>
          </rPr>
          <t xml:space="preserve">
Заполняется потенциальным поставщиком</t>
        </r>
      </text>
    </comment>
    <comment ref="C19" authorId="0" shapeId="0">
      <text>
        <r>
          <rPr>
            <b/>
            <sz val="9"/>
            <color indexed="81"/>
            <rFont val="Tahoma"/>
            <family val="2"/>
            <charset val="204"/>
          </rPr>
          <t>Кудайбергенов Динмухаммед:</t>
        </r>
        <r>
          <rPr>
            <sz val="9"/>
            <color indexed="81"/>
            <rFont val="Tahoma"/>
            <family val="2"/>
            <charset val="204"/>
          </rPr>
          <t xml:space="preserve">
Заполняется потенциальным поставщиком</t>
        </r>
      </text>
    </comment>
    <comment ref="C24" authorId="0" shapeId="0">
      <text>
        <r>
          <rPr>
            <b/>
            <sz val="9"/>
            <color indexed="81"/>
            <rFont val="Tahoma"/>
            <family val="2"/>
            <charset val="204"/>
          </rPr>
          <t>Кудайбергенов Динмухаммед:</t>
        </r>
        <r>
          <rPr>
            <sz val="9"/>
            <color indexed="81"/>
            <rFont val="Tahoma"/>
            <family val="2"/>
            <charset val="204"/>
          </rPr>
          <t xml:space="preserve">
Заполняется потенциальным поставщиком</t>
        </r>
      </text>
    </comment>
    <comment ref="E24" authorId="0" shapeId="0">
      <text>
        <r>
          <rPr>
            <b/>
            <sz val="9"/>
            <color indexed="81"/>
            <rFont val="Tahoma"/>
            <family val="2"/>
            <charset val="204"/>
          </rPr>
          <t>Кудайбергенов Динмухаммед:</t>
        </r>
        <r>
          <rPr>
            <sz val="9"/>
            <color indexed="81"/>
            <rFont val="Tahoma"/>
            <family val="2"/>
            <charset val="204"/>
          </rPr>
          <t xml:space="preserve">
Заполняется потенциальным поставщиком</t>
        </r>
      </text>
    </comment>
    <comment ref="G24" authorId="0" shapeId="0">
      <text>
        <r>
          <rPr>
            <b/>
            <sz val="9"/>
            <color indexed="81"/>
            <rFont val="Tahoma"/>
            <family val="2"/>
            <charset val="204"/>
          </rPr>
          <t>Кудайбергенов Динмухаммед:</t>
        </r>
        <r>
          <rPr>
            <sz val="9"/>
            <color indexed="81"/>
            <rFont val="Tahoma"/>
            <family val="2"/>
            <charset val="204"/>
          </rPr>
          <t xml:space="preserve">
Высчитывается от соотношения Элемента ССВ3 деленного на количество суток в году (наработка сутки/365)</t>
        </r>
      </text>
    </comment>
    <comment ref="C26" authorId="0" shapeId="0">
      <text>
        <r>
          <rPr>
            <b/>
            <sz val="9"/>
            <color indexed="81"/>
            <rFont val="Tahoma"/>
            <family val="2"/>
            <charset val="204"/>
          </rPr>
          <t>Кудайбергенов Динмухаммед:</t>
        </r>
        <r>
          <rPr>
            <sz val="9"/>
            <color indexed="81"/>
            <rFont val="Tahoma"/>
            <family val="2"/>
            <charset val="204"/>
          </rPr>
          <t xml:space="preserve">
Заполняется потенциальным поставщиком</t>
        </r>
      </text>
    </comment>
    <comment ref="C28" authorId="0" shapeId="0">
      <text>
        <r>
          <rPr>
            <b/>
            <sz val="9"/>
            <color indexed="81"/>
            <rFont val="Tahoma"/>
            <family val="2"/>
            <charset val="204"/>
          </rPr>
          <t>Кудайбергенов Динмухаммед:</t>
        </r>
        <r>
          <rPr>
            <sz val="9"/>
            <color indexed="81"/>
            <rFont val="Tahoma"/>
            <family val="2"/>
            <charset val="204"/>
          </rPr>
          <t xml:space="preserve">
Заполняется потенциальным поставщиком</t>
        </r>
      </text>
    </comment>
    <comment ref="C33" authorId="0" shapeId="0">
      <text>
        <r>
          <rPr>
            <b/>
            <sz val="9"/>
            <color indexed="81"/>
            <rFont val="Tahoma"/>
            <family val="2"/>
            <charset val="204"/>
          </rPr>
          <t>Кудайбергенов Динмухаммед:</t>
        </r>
        <r>
          <rPr>
            <sz val="9"/>
            <color indexed="81"/>
            <rFont val="Tahoma"/>
            <family val="2"/>
            <charset val="204"/>
          </rPr>
          <t xml:space="preserve">
Заполняется потенциальным поставщиком</t>
        </r>
      </text>
    </comment>
    <comment ref="E33" authorId="0" shapeId="0">
      <text>
        <r>
          <rPr>
            <b/>
            <sz val="9"/>
            <color indexed="81"/>
            <rFont val="Tahoma"/>
            <family val="2"/>
            <charset val="204"/>
          </rPr>
          <t>Кудайбергенов Динмухаммед:</t>
        </r>
        <r>
          <rPr>
            <sz val="9"/>
            <color indexed="81"/>
            <rFont val="Tahoma"/>
            <family val="2"/>
            <charset val="204"/>
          </rPr>
          <t xml:space="preserve">
Заполняется потенциальным поставщиком</t>
        </r>
      </text>
    </comment>
    <comment ref="G33" authorId="0" shapeId="0">
      <text>
        <r>
          <rPr>
            <b/>
            <sz val="9"/>
            <color indexed="81"/>
            <rFont val="Tahoma"/>
            <family val="2"/>
            <charset val="204"/>
          </rPr>
          <t>Кудайбергенов Динмухаммед:</t>
        </r>
        <r>
          <rPr>
            <sz val="9"/>
            <color indexed="81"/>
            <rFont val="Tahoma"/>
            <family val="2"/>
            <charset val="204"/>
          </rPr>
          <t xml:space="preserve">
Высчитывается от соотношения Элемента ССВ3 деленного на количество суток в году (наработка сутки/365)</t>
        </r>
      </text>
    </comment>
    <comment ref="C35" authorId="0" shapeId="0">
      <text>
        <r>
          <rPr>
            <b/>
            <sz val="9"/>
            <color indexed="81"/>
            <rFont val="Tahoma"/>
            <family val="2"/>
            <charset val="204"/>
          </rPr>
          <t>Кудайбергенов Динмухаммед:</t>
        </r>
        <r>
          <rPr>
            <sz val="9"/>
            <color indexed="81"/>
            <rFont val="Tahoma"/>
            <family val="2"/>
            <charset val="204"/>
          </rPr>
          <t xml:space="preserve">
Заполняется потенциальным поставщиком</t>
        </r>
      </text>
    </comment>
    <comment ref="C37" authorId="0" shapeId="0">
      <text>
        <r>
          <rPr>
            <b/>
            <sz val="9"/>
            <color indexed="81"/>
            <rFont val="Tahoma"/>
            <family val="2"/>
            <charset val="204"/>
          </rPr>
          <t>Кудайбергенов Динмухаммед:</t>
        </r>
        <r>
          <rPr>
            <sz val="9"/>
            <color indexed="81"/>
            <rFont val="Tahoma"/>
            <family val="2"/>
            <charset val="204"/>
          </rPr>
          <t xml:space="preserve">
Заполняется потенциальным поставщиком</t>
        </r>
      </text>
    </comment>
    <comment ref="C42" authorId="0" shapeId="0">
      <text>
        <r>
          <rPr>
            <b/>
            <sz val="9"/>
            <color indexed="81"/>
            <rFont val="Tahoma"/>
            <family val="2"/>
            <charset val="204"/>
          </rPr>
          <t>Кудайбергенов Динмухаммед:</t>
        </r>
        <r>
          <rPr>
            <sz val="9"/>
            <color indexed="81"/>
            <rFont val="Tahoma"/>
            <family val="2"/>
            <charset val="204"/>
          </rPr>
          <t xml:space="preserve">
Заполняется потенциальным поставщиком</t>
        </r>
      </text>
    </comment>
    <comment ref="E42" authorId="0" shapeId="0">
      <text>
        <r>
          <rPr>
            <b/>
            <sz val="9"/>
            <color indexed="81"/>
            <rFont val="Tahoma"/>
            <family val="2"/>
            <charset val="204"/>
          </rPr>
          <t>Кудайбергенов Динмухаммед:</t>
        </r>
        <r>
          <rPr>
            <sz val="9"/>
            <color indexed="81"/>
            <rFont val="Tahoma"/>
            <family val="2"/>
            <charset val="204"/>
          </rPr>
          <t xml:space="preserve">
Заполняется потенциальным поставщиком</t>
        </r>
      </text>
    </comment>
    <comment ref="G42" authorId="0" shapeId="0">
      <text>
        <r>
          <rPr>
            <b/>
            <sz val="9"/>
            <color indexed="81"/>
            <rFont val="Tahoma"/>
            <family val="2"/>
            <charset val="204"/>
          </rPr>
          <t>Кудайбергенов Динмухаммед:</t>
        </r>
        <r>
          <rPr>
            <sz val="9"/>
            <color indexed="81"/>
            <rFont val="Tahoma"/>
            <family val="2"/>
            <charset val="204"/>
          </rPr>
          <t xml:space="preserve">
Высчитывается от соотношения Элемента ССВ3 деленного на количество суток в году (наработка сутки/365)</t>
        </r>
      </text>
    </comment>
    <comment ref="C44" authorId="0" shapeId="0">
      <text>
        <r>
          <rPr>
            <b/>
            <sz val="9"/>
            <color indexed="81"/>
            <rFont val="Tahoma"/>
            <family val="2"/>
            <charset val="204"/>
          </rPr>
          <t>Кудайбергенов Динмухаммед:</t>
        </r>
        <r>
          <rPr>
            <sz val="9"/>
            <color indexed="81"/>
            <rFont val="Tahoma"/>
            <family val="2"/>
            <charset val="204"/>
          </rPr>
          <t xml:space="preserve">
Заполняется потенциальным поставщиком</t>
        </r>
      </text>
    </comment>
    <comment ref="C46" authorId="0" shapeId="0">
      <text>
        <r>
          <rPr>
            <b/>
            <sz val="9"/>
            <color indexed="81"/>
            <rFont val="Tahoma"/>
            <family val="2"/>
            <charset val="204"/>
          </rPr>
          <t>Кудайбергенов Динмухаммед:</t>
        </r>
        <r>
          <rPr>
            <sz val="9"/>
            <color indexed="81"/>
            <rFont val="Tahoma"/>
            <family val="2"/>
            <charset val="204"/>
          </rPr>
          <t xml:space="preserve">
Заполняется потенциальным поставщиком</t>
        </r>
      </text>
    </comment>
    <comment ref="C51" authorId="0" shapeId="0">
      <text>
        <r>
          <rPr>
            <b/>
            <sz val="9"/>
            <color indexed="81"/>
            <rFont val="Tahoma"/>
            <family val="2"/>
            <charset val="204"/>
          </rPr>
          <t>Кудайбергенов Динмухаммед:</t>
        </r>
        <r>
          <rPr>
            <sz val="9"/>
            <color indexed="81"/>
            <rFont val="Tahoma"/>
            <family val="2"/>
            <charset val="204"/>
          </rPr>
          <t xml:space="preserve">
Заполняется потенциальным поставщиком</t>
        </r>
      </text>
    </comment>
    <comment ref="E51" authorId="0" shapeId="0">
      <text>
        <r>
          <rPr>
            <b/>
            <sz val="9"/>
            <color indexed="81"/>
            <rFont val="Tahoma"/>
            <family val="2"/>
            <charset val="204"/>
          </rPr>
          <t>Кудайбергенов Динмухаммед:</t>
        </r>
        <r>
          <rPr>
            <sz val="9"/>
            <color indexed="81"/>
            <rFont val="Tahoma"/>
            <family val="2"/>
            <charset val="204"/>
          </rPr>
          <t xml:space="preserve">
Заполняется потенциальным поставщиком</t>
        </r>
      </text>
    </comment>
    <comment ref="G51" authorId="0" shapeId="0">
      <text>
        <r>
          <rPr>
            <b/>
            <sz val="9"/>
            <color indexed="81"/>
            <rFont val="Tahoma"/>
            <family val="2"/>
            <charset val="204"/>
          </rPr>
          <t>Кудайбергенов Динмухаммед:</t>
        </r>
        <r>
          <rPr>
            <sz val="9"/>
            <color indexed="81"/>
            <rFont val="Tahoma"/>
            <family val="2"/>
            <charset val="204"/>
          </rPr>
          <t xml:space="preserve">
Высчитывается от соотношения Элемента ССВ3 деленного на количество суток в году (наработка сутки/365)</t>
        </r>
      </text>
    </comment>
  </commentList>
</comments>
</file>

<file path=xl/sharedStrings.xml><?xml version="1.0" encoding="utf-8"?>
<sst xmlns="http://schemas.openxmlformats.org/spreadsheetml/2006/main" count="123" uniqueCount="60">
  <si>
    <t>Сатып алу бюджеті 2025ж
ОМГ АҚ кен орындары, теңге:</t>
  </si>
  <si>
    <t>Сатып алу бюджеті 2026ж
ОМГ АҚ кен орындары, теңге:</t>
  </si>
  <si>
    <t>Сатып алу бюджеті 2027ж
ОМГ АҚ кен орындары, теңге:</t>
  </si>
  <si>
    <t>Сатып алу бюджеті 2028ж
ОМГ АҚ кен орындары, теңге:</t>
  </si>
  <si>
    <t>Жалдау мерзімі, жылдар:</t>
  </si>
  <si>
    <t>Ұңғыма-тәулік үшін сома жоспары, теңге / тәулік</t>
  </si>
  <si>
    <t>ұңғыма-тәулік саны</t>
  </si>
  <si>
    <t>Жеткізуші</t>
  </si>
  <si>
    <t>Жеткізуші А</t>
  </si>
  <si>
    <t>Жеткізуші Б</t>
  </si>
  <si>
    <t>Жеткізуші В</t>
  </si>
  <si>
    <t>ЖеткізушіА</t>
  </si>
  <si>
    <t>2025 жылға арналған сорғыларды жалға алудың жиынтық құны, теңге</t>
  </si>
  <si>
    <t>2025ж. кезеңге арналған сорғыларды жалға алу құны, теңге</t>
  </si>
  <si>
    <t>2026 жылға арналған сорғыларды жалға алудың жиынтық құны, теңге</t>
  </si>
  <si>
    <t>2026ж. кезеңге арналған сорғыларды жалға алу құны, теңге</t>
  </si>
  <si>
    <t>2027 жылға арналған сорғыларды жалға алудың жиынтық құны, теңге</t>
  </si>
  <si>
    <t>2027ж. кезеңге арналған сорғыларды жалға алу құны, теңге</t>
  </si>
  <si>
    <t>2028 жылға арналған сорғыларды жалға алудың жиынтық құны, теңге</t>
  </si>
  <si>
    <t>2028ж. кезеңге арналған сорғыларды жалға алу құны, теңге</t>
  </si>
  <si>
    <t>Әлеуетті жеткізушілер сары түспен белгіленген ұяшықтарды толтыруы керек</t>
  </si>
  <si>
    <t>Жеткізуші  А</t>
  </si>
  <si>
    <t>Жеткізуші  Б</t>
  </si>
  <si>
    <t>Жеткізуші  В</t>
  </si>
  <si>
    <t>ЖҚИ элементтерін есептеу үшін кіріспе деректер</t>
  </si>
  <si>
    <t>Мұнайдың орташа тәуліктік дебиті, тонна</t>
  </si>
  <si>
    <t>1 тонна мұнайдан түскен түсім (нетбэк), теңге</t>
  </si>
  <si>
    <t>Ұңғымаларды жөндеудің орташа мерзімі, тәулік</t>
  </si>
  <si>
    <t>ЖАЖ орташа шығындары, млн. теңге</t>
  </si>
  <si>
    <t>Ақшаның құны % немесе белгіленген көрсеткіштерге байланысты</t>
  </si>
  <si>
    <t>Әлеуетті жеткізушімен толтырылған</t>
  </si>
  <si>
    <t>әлеуетті өнім берушінің атауы</t>
  </si>
  <si>
    <t>Сорғыны ауыстыруға арналған шығындар (ЖАЖ құны 7,320 млн. теңге болған кезде), теңге</t>
  </si>
  <si>
    <t>Мұнай өндіру сорғыларын жалға алу үшін иеленудің жиынтық құнын есептеу формуласы</t>
  </si>
  <si>
    <t>Жалға берілетін қондырғылардың саны: Пайдалану құбыры  139 мм-ден жоғары</t>
  </si>
  <si>
    <t>Жалға берілетін қондырғылар саны: 114 мм пайдалану құбыры үшін</t>
  </si>
  <si>
    <t>ЭОТСҚ жалдау үшін ИЖҚ есептеу мысалы</t>
  </si>
  <si>
    <t>Ұңғымалардың тоқтап қалуынан болған шығындар (ИЖҚ элементтерін есептеу үшін кіріспе деректер)</t>
  </si>
  <si>
    <t>ИЖҚ 1 элементі</t>
  </si>
  <si>
    <t>ИЖҚ 2 элементі</t>
  </si>
  <si>
    <t>ИЖҚ 3 элементі</t>
  </si>
  <si>
    <t>жылына сорғыны ауыстыру жиілігі, жоспар /нақтыжұмыс /365 күн</t>
  </si>
  <si>
    <t>1. ИЖҚ 2 Элементі</t>
  </si>
  <si>
    <t>2. ИЖҚ 3 Элементі</t>
  </si>
  <si>
    <t>3. ИЖҚ 4 Элементі</t>
  </si>
  <si>
    <t>ИЖҚ нысанын толтырған ТАӘ, лауазымы</t>
  </si>
  <si>
    <t>Мөр</t>
  </si>
  <si>
    <t>Тәуліктік жалға алу бағасы, тәулігіне теңге</t>
  </si>
  <si>
    <t>** жыл сайын + 5%  өсімді  қамтамасыз ете отырып, 444 тәуліктен кем емес және 469 тәуліктен артық емес кепілді жұмыс мерзімін ұсынылуы тиіс</t>
  </si>
  <si>
    <t>** жыл сайын + 5%  өсімді  қамтамасыз ете отырып, 423 тәуліктен кем емес және 447 тәуліктен артық емес кепілді жұмыс мерзімін ұсынылуы тиіс</t>
  </si>
  <si>
    <t>** жыл сайын + 5%  өсімді  қамтамасыз ете отырып, 402 тәуліктен кем емес және 426 тәуліктен артық емес кепілді жұмыс мерзімін ұсынылуы тиіс</t>
  </si>
  <si>
    <t>** жыл сайын + 5%  өсімді  қамтамасыз ете отырып, 383 тәуліктен кем емес және 405 тәуліктен артық емес кепілді жұмыс мерзімін ұсынылуы тиіс</t>
  </si>
  <si>
    <t>** жыл сайын + 5%  өсімді  қамтамасыз ете отырып, 365 тәуліктен кем емес және 386 тәуліктен артық емес кепілді жұмыс мерзімін ұсынылуы тиіс</t>
  </si>
  <si>
    <t>ОМГ АҚ кен орнының 2025-2028 жылдарға арналған ұңғыма тәулік бекітілген сатып алу жоспары бойынша көрсетілген, нақты игеру Тапсырыс берушінің өндірістік қажеттілігіне және шартты орындаудың нақты басталуы күніне (іске қосу), азайту немесе ұлғайту бағытында өзгеруі мүмкін</t>
  </si>
  <si>
    <t>Сатып алу бюджеті 2029ж
ОМГ АҚ кен орындары, теңге:</t>
  </si>
  <si>
    <t>2029 жылға арналған сорғыларды жалға алудың жиынтық құны, теңге</t>
  </si>
  <si>
    <t>2029ж. кезеңге арналған сорғыларды жалға алу құны, теңге</t>
  </si>
  <si>
    <t>2025 - 2028 жылдардағы ИЖҚ ең аз жиынтық мәні бар әлеуетті өнім беруші тендердің (лоттың) жеңімпазы болып танылады</t>
  </si>
  <si>
    <t>** ағымдағы ЖАК (145 тәулік)*2,66 негізге ала отырып, бірінші жылға 365 күннен төмен және 386 күннен асатын мәндері бар кепілді жұмыс мерзімін ұсынуға жол берілмейді.</t>
  </si>
  <si>
    <t>* тиісті жылға белгіленген құнынан асатын мәндері бар тәуліктік прокат құнын  беруге жол берілмейді (пайдалану құбыры 139 мм және одан жоғары ЭОТСҚ үшін-тәулігіне 95467 теңге, пайдалану құбыры  114 мм ЭОТСҚ үшін-тәулігіне 105221 теңге).</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</si>
</sst>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_₽_-;\-* #,##0.00\ _₽_-;_-* &quot;-&quot;??\ _₽_-;_-@_-"/>
    <numFmt numFmtId="165" formatCode="_-* #,##0\ _₽_-;\-* #,##0\ _₽_-;_-* &quot;-&quot;??\ _₽_-;_-@_-"/>
    <numFmt numFmtId="166" formatCode="0.000"/>
    <numFmt numFmtId="167" formatCode="0.0"/>
  </numFmts>
  <fonts count="5" x14ac:knownFonts="1">
    <font>
      <sz val="11"/>
      <color theme="1"/>
      <name val="Calibri"/>
      <family val="2"/>
      <charset val="204"/>
      <scheme val="minor"/>
    </font>
    <font>
      <sz val="11"/>
      <color theme="1"/>
      <name val="Calibri"/>
      <family val="2"/>
      <charset val="204"/>
      <scheme val="minor"/>
    </font>
    <font>
      <sz val="9"/>
      <color indexed="81"/>
      <name val="Tahoma"/>
      <family val="2"/>
      <charset val="204"/>
    </font>
    <font>
      <b/>
      <sz val="9"/>
      <color indexed="81"/>
      <name val="Tahoma"/>
      <family val="2"/>
      <charset val="204"/>
    </font>
    <font>
      <sz val="11"/>
      <name val="Calibri"/>
      <family val="2"/>
      <charset val="204"/>
      <scheme val="minor"/>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165" fontId="0" fillId="0" borderId="0" xfId="0" applyNumberFormat="1" applyFill="1" applyBorder="1" applyAlignment="1">
      <alignment horizontal="center" vertical="center"/>
    </xf>
    <xf numFmtId="165" fontId="0" fillId="0" borderId="0" xfId="1" applyNumberFormat="1" applyFont="1" applyFill="1" applyBorder="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165" fontId="0" fillId="0" borderId="1" xfId="1" applyNumberFormat="1" applyFont="1" applyFill="1" applyBorder="1" applyAlignment="1">
      <alignment horizontal="center" vertical="center"/>
    </xf>
    <xf numFmtId="165" fontId="0" fillId="2" borderId="1" xfId="1" applyNumberFormat="1" applyFont="1" applyFill="1" applyBorder="1" applyAlignment="1">
      <alignment horizontal="center" vertical="center"/>
    </xf>
    <xf numFmtId="2" fontId="0" fillId="0" borderId="1" xfId="0" applyNumberFormat="1" applyFill="1" applyBorder="1" applyAlignment="1">
      <alignment horizontal="center" vertical="center"/>
    </xf>
    <xf numFmtId="0" fontId="0" fillId="0" borderId="0" xfId="0" applyBorder="1" applyAlignment="1">
      <alignment horizontal="center" vertical="center"/>
    </xf>
    <xf numFmtId="2" fontId="0" fillId="0" borderId="0" xfId="0" applyNumberFormat="1" applyFill="1" applyBorder="1" applyAlignment="1">
      <alignment horizontal="center" vertical="center"/>
    </xf>
    <xf numFmtId="167" fontId="0" fillId="0" borderId="0" xfId="0" applyNumberFormat="1" applyFill="1" applyAlignment="1">
      <alignment horizontal="center" vertical="center"/>
    </xf>
    <xf numFmtId="165" fontId="0" fillId="0" borderId="0" xfId="0" applyNumberFormat="1" applyFill="1" applyAlignment="1">
      <alignment horizontal="center" vertical="center"/>
    </xf>
    <xf numFmtId="166" fontId="0" fillId="0" borderId="0" xfId="0" applyNumberFormat="1" applyFill="1" applyAlignment="1">
      <alignment horizontal="center" vertical="center"/>
    </xf>
    <xf numFmtId="9" fontId="0" fillId="0" borderId="0" xfId="2" applyFont="1" applyFill="1" applyAlignment="1">
      <alignment horizontal="center" vertical="center"/>
    </xf>
    <xf numFmtId="0" fontId="0" fillId="0" borderId="0" xfId="0" applyFill="1" applyAlignment="1">
      <alignment horizontal="left" vertical="center"/>
    </xf>
    <xf numFmtId="0" fontId="0" fillId="2" borderId="1" xfId="0" applyFill="1" applyBorder="1" applyAlignment="1">
      <alignment horizontal="center" vertical="center"/>
    </xf>
    <xf numFmtId="1" fontId="0" fillId="0" borderId="0" xfId="0" applyNumberFormat="1" applyFill="1" applyBorder="1" applyAlignment="1">
      <alignment horizontal="center" vertical="center"/>
    </xf>
    <xf numFmtId="0" fontId="0" fillId="0" borderId="0" xfId="0" applyFill="1" applyAlignment="1">
      <alignment horizontal="center" vertical="center" wrapText="1"/>
    </xf>
    <xf numFmtId="0" fontId="0" fillId="0" borderId="0" xfId="0" applyFont="1" applyFill="1" applyAlignment="1">
      <alignment horizontal="left" vertical="center"/>
    </xf>
    <xf numFmtId="0" fontId="0" fillId="0" borderId="1"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vertical="center" wrapText="1"/>
    </xf>
    <xf numFmtId="0" fontId="0" fillId="2" borderId="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0" xfId="0" applyFont="1" applyFill="1" applyAlignment="1">
      <alignment horizontal="center" vertical="center"/>
    </xf>
    <xf numFmtId="165" fontId="0" fillId="0" borderId="0" xfId="0" applyNumberFormat="1" applyAlignment="1">
      <alignment horizontal="center" vertical="center"/>
    </xf>
    <xf numFmtId="165" fontId="0" fillId="0" borderId="1" xfId="0" applyNumberFormat="1" applyFont="1" applyFill="1" applyBorder="1" applyAlignment="1">
      <alignment horizontal="center" vertical="center"/>
    </xf>
    <xf numFmtId="0" fontId="0" fillId="4" borderId="1" xfId="0"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1" xfId="0" applyFill="1" applyBorder="1" applyAlignment="1">
      <alignment horizontal="center" vertical="center"/>
    </xf>
    <xf numFmtId="1"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horizontal="left" vertical="center"/>
    </xf>
    <xf numFmtId="0" fontId="0" fillId="4" borderId="1" xfId="0" applyFill="1" applyBorder="1" applyAlignment="1">
      <alignment horizontal="center" vertical="center" wrapText="1"/>
    </xf>
    <xf numFmtId="0" fontId="0" fillId="0" borderId="1" xfId="0"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wrapText="1"/>
    </xf>
    <xf numFmtId="0" fontId="0" fillId="0" borderId="0" xfId="0" applyFill="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ont="1" applyFill="1" applyBorder="1" applyAlignment="1">
      <alignment horizontal="center" vertical="center"/>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0" borderId="1" xfId="0" applyFill="1" applyBorder="1" applyAlignment="1">
      <alignment horizontal="center" vertical="center"/>
    </xf>
    <xf numFmtId="0" fontId="0" fillId="4" borderId="13"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4" borderId="8" xfId="0" applyFont="1" applyFill="1" applyBorder="1" applyAlignment="1">
      <alignment horizontal="center" vertical="center" wrapText="1"/>
    </xf>
    <xf numFmtId="165" fontId="0" fillId="0" borderId="21" xfId="0" applyNumberFormat="1" applyFont="1" applyFill="1" applyBorder="1" applyAlignment="1">
      <alignment horizontal="center" vertical="center"/>
    </xf>
    <xf numFmtId="165" fontId="0" fillId="0" borderId="9" xfId="0" applyNumberFormat="1" applyFont="1" applyFill="1" applyBorder="1" applyAlignment="1">
      <alignment horizontal="center" vertical="center"/>
    </xf>
    <xf numFmtId="165" fontId="0" fillId="0" borderId="2" xfId="0" applyNumberFormat="1" applyFont="1" applyFill="1" applyBorder="1" applyAlignment="1">
      <alignment horizontal="center" vertical="center"/>
    </xf>
    <xf numFmtId="165" fontId="0" fillId="0" borderId="20" xfId="0" applyNumberFormat="1" applyFont="1" applyFill="1" applyBorder="1" applyAlignment="1">
      <alignment horizontal="center" vertical="center"/>
    </xf>
    <xf numFmtId="165" fontId="0" fillId="0" borderId="22" xfId="0" applyNumberFormat="1" applyFont="1" applyFill="1" applyBorder="1" applyAlignment="1">
      <alignment horizontal="center" vertical="center"/>
    </xf>
    <xf numFmtId="165" fontId="0" fillId="0" borderId="23"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 xfId="0" applyFill="1" applyBorder="1" applyAlignment="1">
      <alignment horizontal="center" vertical="center" wrapText="1"/>
    </xf>
    <xf numFmtId="0" fontId="0" fillId="0" borderId="24" xfId="0" applyFill="1" applyBorder="1" applyAlignment="1">
      <alignment horizontal="center" vertical="center"/>
    </xf>
    <xf numFmtId="0" fontId="0" fillId="0" borderId="2" xfId="0" applyFill="1" applyBorder="1" applyAlignment="1">
      <alignment horizontal="center" vertical="center"/>
    </xf>
  </cellXfs>
  <cellStyles count="3">
    <cellStyle name="Обычный" xfId="0" builtinId="0"/>
    <cellStyle name="Процентный" xfId="2" builtinId="5"/>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136072</xdr:colOff>
      <xdr:row>14</xdr:row>
      <xdr:rowOff>204107</xdr:rowOff>
    </xdr:from>
    <xdr:to>
      <xdr:col>4</xdr:col>
      <xdr:colOff>762000</xdr:colOff>
      <xdr:row>57</xdr:row>
      <xdr:rowOff>122465</xdr:rowOff>
    </xdr:to>
    <xdr:cxnSp macro="">
      <xdr:nvCxnSpPr>
        <xdr:cNvPr id="4" name="Прямая со стрелкой 3">
          <a:extLst>
            <a:ext uri="{FF2B5EF4-FFF2-40B4-BE49-F238E27FC236}">
              <a16:creationId xmlns="" xmlns:a16="http://schemas.microsoft.com/office/drawing/2014/main" id="{00000000-0008-0000-0000-000004000000}"/>
            </a:ext>
          </a:extLst>
        </xdr:cNvPr>
        <xdr:cNvCxnSpPr/>
      </xdr:nvCxnSpPr>
      <xdr:spPr>
        <a:xfrm flipV="1">
          <a:off x="6041572" y="3614057"/>
          <a:ext cx="625928" cy="4318908"/>
        </a:xfrm>
        <a:prstGeom prst="straightConnector1">
          <a:avLst/>
        </a:prstGeom>
        <a:ln>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9</xdr:col>
      <xdr:colOff>1197430</xdr:colOff>
      <xdr:row>5</xdr:row>
      <xdr:rowOff>54429</xdr:rowOff>
    </xdr:from>
    <xdr:to>
      <xdr:col>11</xdr:col>
      <xdr:colOff>0</xdr:colOff>
      <xdr:row>9</xdr:row>
      <xdr:rowOff>231322</xdr:rowOff>
    </xdr:to>
    <xdr:cxnSp macro="">
      <xdr:nvCxnSpPr>
        <xdr:cNvPr id="9" name="Прямая со стрелкой 8">
          <a:extLst>
            <a:ext uri="{FF2B5EF4-FFF2-40B4-BE49-F238E27FC236}">
              <a16:creationId xmlns="" xmlns:a16="http://schemas.microsoft.com/office/drawing/2014/main" id="{00000000-0008-0000-0000-000009000000}"/>
            </a:ext>
          </a:extLst>
        </xdr:cNvPr>
        <xdr:cNvCxnSpPr/>
      </xdr:nvCxnSpPr>
      <xdr:spPr>
        <a:xfrm flipH="1">
          <a:off x="15607394" y="1319893"/>
          <a:ext cx="816427" cy="123825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1197433</xdr:colOff>
      <xdr:row>1</xdr:row>
      <xdr:rowOff>190502</xdr:rowOff>
    </xdr:from>
    <xdr:to>
      <xdr:col>11</xdr:col>
      <xdr:colOff>0</xdr:colOff>
      <xdr:row>5</xdr:row>
      <xdr:rowOff>40822</xdr:rowOff>
    </xdr:to>
    <xdr:cxnSp macro="">
      <xdr:nvCxnSpPr>
        <xdr:cNvPr id="10" name="Прямая со стрелкой 9">
          <a:extLst>
            <a:ext uri="{FF2B5EF4-FFF2-40B4-BE49-F238E27FC236}">
              <a16:creationId xmlns="" xmlns:a16="http://schemas.microsoft.com/office/drawing/2014/main" id="{00000000-0008-0000-0000-00000A000000}"/>
            </a:ext>
          </a:extLst>
        </xdr:cNvPr>
        <xdr:cNvCxnSpPr/>
      </xdr:nvCxnSpPr>
      <xdr:spPr>
        <a:xfrm flipH="1" flipV="1">
          <a:off x="15607397" y="394609"/>
          <a:ext cx="816424" cy="911677"/>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136072</xdr:colOff>
      <xdr:row>18</xdr:row>
      <xdr:rowOff>206829</xdr:rowOff>
    </xdr:from>
    <xdr:to>
      <xdr:col>4</xdr:col>
      <xdr:colOff>990600</xdr:colOff>
      <xdr:row>57</xdr:row>
      <xdr:rowOff>122466</xdr:rowOff>
    </xdr:to>
    <xdr:cxnSp macro="">
      <xdr:nvCxnSpPr>
        <xdr:cNvPr id="12" name="Прямая со стрелкой 11">
          <a:extLst>
            <a:ext uri="{FF2B5EF4-FFF2-40B4-BE49-F238E27FC236}">
              <a16:creationId xmlns="" xmlns:a16="http://schemas.microsoft.com/office/drawing/2014/main" id="{00000000-0008-0000-0000-00000C000000}"/>
            </a:ext>
          </a:extLst>
        </xdr:cNvPr>
        <xdr:cNvCxnSpPr/>
      </xdr:nvCxnSpPr>
      <xdr:spPr>
        <a:xfrm flipV="1">
          <a:off x="6203497" y="5826579"/>
          <a:ext cx="854528" cy="12869637"/>
        </a:xfrm>
        <a:prstGeom prst="straightConnector1">
          <a:avLst/>
        </a:prstGeom>
        <a:ln>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9</xdr:col>
      <xdr:colOff>1197433</xdr:colOff>
      <xdr:row>3</xdr:row>
      <xdr:rowOff>190503</xdr:rowOff>
    </xdr:from>
    <xdr:to>
      <xdr:col>11</xdr:col>
      <xdr:colOff>0</xdr:colOff>
      <xdr:row>5</xdr:row>
      <xdr:rowOff>27215</xdr:rowOff>
    </xdr:to>
    <xdr:cxnSp macro="">
      <xdr:nvCxnSpPr>
        <xdr:cNvPr id="14" name="Прямая со стрелкой 13">
          <a:extLst>
            <a:ext uri="{FF2B5EF4-FFF2-40B4-BE49-F238E27FC236}">
              <a16:creationId xmlns="" xmlns:a16="http://schemas.microsoft.com/office/drawing/2014/main" id="{00000000-0008-0000-0000-00000E000000}"/>
            </a:ext>
          </a:extLst>
        </xdr:cNvPr>
        <xdr:cNvCxnSpPr/>
      </xdr:nvCxnSpPr>
      <xdr:spPr>
        <a:xfrm flipH="1" flipV="1">
          <a:off x="15607397" y="925289"/>
          <a:ext cx="816424" cy="36739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1197433</xdr:colOff>
      <xdr:row>5</xdr:row>
      <xdr:rowOff>40822</xdr:rowOff>
    </xdr:from>
    <xdr:to>
      <xdr:col>10</xdr:col>
      <xdr:colOff>707571</xdr:colOff>
      <xdr:row>5</xdr:row>
      <xdr:rowOff>190502</xdr:rowOff>
    </xdr:to>
    <xdr:cxnSp macro="">
      <xdr:nvCxnSpPr>
        <xdr:cNvPr id="15" name="Прямая со стрелкой 14">
          <a:extLst>
            <a:ext uri="{FF2B5EF4-FFF2-40B4-BE49-F238E27FC236}">
              <a16:creationId xmlns="" xmlns:a16="http://schemas.microsoft.com/office/drawing/2014/main" id="{00000000-0008-0000-0000-00000F000000}"/>
            </a:ext>
          </a:extLst>
        </xdr:cNvPr>
        <xdr:cNvCxnSpPr/>
      </xdr:nvCxnSpPr>
      <xdr:spPr>
        <a:xfrm flipH="1">
          <a:off x="15607397" y="1306286"/>
          <a:ext cx="802817" cy="14968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1197433</xdr:colOff>
      <xdr:row>5</xdr:row>
      <xdr:rowOff>40822</xdr:rowOff>
    </xdr:from>
    <xdr:to>
      <xdr:col>11</xdr:col>
      <xdr:colOff>0</xdr:colOff>
      <xdr:row>7</xdr:row>
      <xdr:rowOff>190503</xdr:rowOff>
    </xdr:to>
    <xdr:cxnSp macro="">
      <xdr:nvCxnSpPr>
        <xdr:cNvPr id="16" name="Прямая со стрелкой 15">
          <a:extLst>
            <a:ext uri="{FF2B5EF4-FFF2-40B4-BE49-F238E27FC236}">
              <a16:creationId xmlns="" xmlns:a16="http://schemas.microsoft.com/office/drawing/2014/main" id="{00000000-0008-0000-0000-000010000000}"/>
            </a:ext>
          </a:extLst>
        </xdr:cNvPr>
        <xdr:cNvCxnSpPr/>
      </xdr:nvCxnSpPr>
      <xdr:spPr>
        <a:xfrm flipH="1">
          <a:off x="15607397" y="1306286"/>
          <a:ext cx="816424" cy="68036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1197430</xdr:colOff>
      <xdr:row>5</xdr:row>
      <xdr:rowOff>54429</xdr:rowOff>
    </xdr:from>
    <xdr:to>
      <xdr:col>11</xdr:col>
      <xdr:colOff>0</xdr:colOff>
      <xdr:row>9</xdr:row>
      <xdr:rowOff>231322</xdr:rowOff>
    </xdr:to>
    <xdr:cxnSp macro="">
      <xdr:nvCxnSpPr>
        <xdr:cNvPr id="11" name="Прямая со стрелкой 10">
          <a:extLst>
            <a:ext uri="{FF2B5EF4-FFF2-40B4-BE49-F238E27FC236}">
              <a16:creationId xmlns="" xmlns:a16="http://schemas.microsoft.com/office/drawing/2014/main" id="{00000000-0008-0000-0000-000009000000}"/>
            </a:ext>
          </a:extLst>
        </xdr:cNvPr>
        <xdr:cNvCxnSpPr/>
      </xdr:nvCxnSpPr>
      <xdr:spPr>
        <a:xfrm flipH="1">
          <a:off x="16208830" y="1778454"/>
          <a:ext cx="812345" cy="1700893"/>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1197433</xdr:colOff>
      <xdr:row>1</xdr:row>
      <xdr:rowOff>190502</xdr:rowOff>
    </xdr:from>
    <xdr:to>
      <xdr:col>11</xdr:col>
      <xdr:colOff>0</xdr:colOff>
      <xdr:row>5</xdr:row>
      <xdr:rowOff>40822</xdr:rowOff>
    </xdr:to>
    <xdr:cxnSp macro="">
      <xdr:nvCxnSpPr>
        <xdr:cNvPr id="13" name="Прямая со стрелкой 12">
          <a:extLst>
            <a:ext uri="{FF2B5EF4-FFF2-40B4-BE49-F238E27FC236}">
              <a16:creationId xmlns="" xmlns:a16="http://schemas.microsoft.com/office/drawing/2014/main" id="{00000000-0008-0000-0000-00000A000000}"/>
            </a:ext>
          </a:extLst>
        </xdr:cNvPr>
        <xdr:cNvCxnSpPr/>
      </xdr:nvCxnSpPr>
      <xdr:spPr>
        <a:xfrm flipH="1" flipV="1">
          <a:off x="16208833" y="390527"/>
          <a:ext cx="812342" cy="137432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1197433</xdr:colOff>
      <xdr:row>3</xdr:row>
      <xdr:rowOff>190503</xdr:rowOff>
    </xdr:from>
    <xdr:to>
      <xdr:col>11</xdr:col>
      <xdr:colOff>0</xdr:colOff>
      <xdr:row>5</xdr:row>
      <xdr:rowOff>27215</xdr:rowOff>
    </xdr:to>
    <xdr:cxnSp macro="">
      <xdr:nvCxnSpPr>
        <xdr:cNvPr id="17" name="Прямая со стрелкой 16">
          <a:extLst>
            <a:ext uri="{FF2B5EF4-FFF2-40B4-BE49-F238E27FC236}">
              <a16:creationId xmlns="" xmlns:a16="http://schemas.microsoft.com/office/drawing/2014/main" id="{00000000-0008-0000-0000-00000E000000}"/>
            </a:ext>
          </a:extLst>
        </xdr:cNvPr>
        <xdr:cNvCxnSpPr/>
      </xdr:nvCxnSpPr>
      <xdr:spPr>
        <a:xfrm flipH="1" flipV="1">
          <a:off x="16208833" y="1152528"/>
          <a:ext cx="812342" cy="598712"/>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1197433</xdr:colOff>
      <xdr:row>5</xdr:row>
      <xdr:rowOff>40822</xdr:rowOff>
    </xdr:from>
    <xdr:to>
      <xdr:col>10</xdr:col>
      <xdr:colOff>707571</xdr:colOff>
      <xdr:row>5</xdr:row>
      <xdr:rowOff>190502</xdr:rowOff>
    </xdr:to>
    <xdr:cxnSp macro="">
      <xdr:nvCxnSpPr>
        <xdr:cNvPr id="18" name="Прямая со стрелкой 17">
          <a:extLst>
            <a:ext uri="{FF2B5EF4-FFF2-40B4-BE49-F238E27FC236}">
              <a16:creationId xmlns="" xmlns:a16="http://schemas.microsoft.com/office/drawing/2014/main" id="{00000000-0008-0000-0000-00000F000000}"/>
            </a:ext>
          </a:extLst>
        </xdr:cNvPr>
        <xdr:cNvCxnSpPr/>
      </xdr:nvCxnSpPr>
      <xdr:spPr>
        <a:xfrm flipH="1">
          <a:off x="16208833" y="1764847"/>
          <a:ext cx="805538" cy="14968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1197433</xdr:colOff>
      <xdr:row>5</xdr:row>
      <xdr:rowOff>40822</xdr:rowOff>
    </xdr:from>
    <xdr:to>
      <xdr:col>11</xdr:col>
      <xdr:colOff>0</xdr:colOff>
      <xdr:row>7</xdr:row>
      <xdr:rowOff>190503</xdr:rowOff>
    </xdr:to>
    <xdr:cxnSp macro="">
      <xdr:nvCxnSpPr>
        <xdr:cNvPr id="19" name="Прямая со стрелкой 18">
          <a:extLst>
            <a:ext uri="{FF2B5EF4-FFF2-40B4-BE49-F238E27FC236}">
              <a16:creationId xmlns="" xmlns:a16="http://schemas.microsoft.com/office/drawing/2014/main" id="{00000000-0008-0000-0000-000010000000}"/>
            </a:ext>
          </a:extLst>
        </xdr:cNvPr>
        <xdr:cNvCxnSpPr/>
      </xdr:nvCxnSpPr>
      <xdr:spPr>
        <a:xfrm flipH="1">
          <a:off x="16208833" y="1764847"/>
          <a:ext cx="812342" cy="911681"/>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1197430</xdr:colOff>
      <xdr:row>5</xdr:row>
      <xdr:rowOff>54429</xdr:rowOff>
    </xdr:from>
    <xdr:to>
      <xdr:col>11</xdr:col>
      <xdr:colOff>0</xdr:colOff>
      <xdr:row>9</xdr:row>
      <xdr:rowOff>231322</xdr:rowOff>
    </xdr:to>
    <xdr:cxnSp macro="">
      <xdr:nvCxnSpPr>
        <xdr:cNvPr id="20" name="Прямая со стрелкой 19">
          <a:extLst>
            <a:ext uri="{FF2B5EF4-FFF2-40B4-BE49-F238E27FC236}">
              <a16:creationId xmlns:a16="http://schemas.microsoft.com/office/drawing/2014/main" xmlns="" id="{00000000-0008-0000-0000-000009000000}"/>
            </a:ext>
          </a:extLst>
        </xdr:cNvPr>
        <xdr:cNvCxnSpPr/>
      </xdr:nvCxnSpPr>
      <xdr:spPr>
        <a:xfrm flipH="1">
          <a:off x="16208830" y="1778454"/>
          <a:ext cx="812345" cy="1469571"/>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1197433</xdr:colOff>
      <xdr:row>1</xdr:row>
      <xdr:rowOff>190502</xdr:rowOff>
    </xdr:from>
    <xdr:to>
      <xdr:col>11</xdr:col>
      <xdr:colOff>0</xdr:colOff>
      <xdr:row>5</xdr:row>
      <xdr:rowOff>40822</xdr:rowOff>
    </xdr:to>
    <xdr:cxnSp macro="">
      <xdr:nvCxnSpPr>
        <xdr:cNvPr id="21" name="Прямая со стрелкой 20">
          <a:extLst>
            <a:ext uri="{FF2B5EF4-FFF2-40B4-BE49-F238E27FC236}">
              <a16:creationId xmlns:a16="http://schemas.microsoft.com/office/drawing/2014/main" xmlns="" id="{00000000-0008-0000-0000-00000A000000}"/>
            </a:ext>
          </a:extLst>
        </xdr:cNvPr>
        <xdr:cNvCxnSpPr/>
      </xdr:nvCxnSpPr>
      <xdr:spPr>
        <a:xfrm flipH="1" flipV="1">
          <a:off x="16208833" y="390527"/>
          <a:ext cx="812342" cy="137432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1197433</xdr:colOff>
      <xdr:row>3</xdr:row>
      <xdr:rowOff>190503</xdr:rowOff>
    </xdr:from>
    <xdr:to>
      <xdr:col>11</xdr:col>
      <xdr:colOff>0</xdr:colOff>
      <xdr:row>5</xdr:row>
      <xdr:rowOff>27215</xdr:rowOff>
    </xdr:to>
    <xdr:cxnSp macro="">
      <xdr:nvCxnSpPr>
        <xdr:cNvPr id="22" name="Прямая со стрелкой 21">
          <a:extLst>
            <a:ext uri="{FF2B5EF4-FFF2-40B4-BE49-F238E27FC236}">
              <a16:creationId xmlns:a16="http://schemas.microsoft.com/office/drawing/2014/main" xmlns="" id="{00000000-0008-0000-0000-00000E000000}"/>
            </a:ext>
          </a:extLst>
        </xdr:cNvPr>
        <xdr:cNvCxnSpPr/>
      </xdr:nvCxnSpPr>
      <xdr:spPr>
        <a:xfrm flipH="1" flipV="1">
          <a:off x="16208833" y="1152528"/>
          <a:ext cx="812342" cy="598712"/>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1197433</xdr:colOff>
      <xdr:row>5</xdr:row>
      <xdr:rowOff>40822</xdr:rowOff>
    </xdr:from>
    <xdr:to>
      <xdr:col>10</xdr:col>
      <xdr:colOff>707571</xdr:colOff>
      <xdr:row>5</xdr:row>
      <xdr:rowOff>190502</xdr:rowOff>
    </xdr:to>
    <xdr:cxnSp macro="">
      <xdr:nvCxnSpPr>
        <xdr:cNvPr id="23" name="Прямая со стрелкой 22">
          <a:extLst>
            <a:ext uri="{FF2B5EF4-FFF2-40B4-BE49-F238E27FC236}">
              <a16:creationId xmlns:a16="http://schemas.microsoft.com/office/drawing/2014/main" xmlns="" id="{00000000-0008-0000-0000-00000F000000}"/>
            </a:ext>
          </a:extLst>
        </xdr:cNvPr>
        <xdr:cNvCxnSpPr/>
      </xdr:nvCxnSpPr>
      <xdr:spPr>
        <a:xfrm flipH="1">
          <a:off x="16208833" y="1764847"/>
          <a:ext cx="805538" cy="14968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1197433</xdr:colOff>
      <xdr:row>5</xdr:row>
      <xdr:rowOff>40822</xdr:rowOff>
    </xdr:from>
    <xdr:to>
      <xdr:col>11</xdr:col>
      <xdr:colOff>0</xdr:colOff>
      <xdr:row>7</xdr:row>
      <xdr:rowOff>190503</xdr:rowOff>
    </xdr:to>
    <xdr:cxnSp macro="">
      <xdr:nvCxnSpPr>
        <xdr:cNvPr id="24" name="Прямая со стрелкой 23">
          <a:extLst>
            <a:ext uri="{FF2B5EF4-FFF2-40B4-BE49-F238E27FC236}">
              <a16:creationId xmlns:a16="http://schemas.microsoft.com/office/drawing/2014/main" xmlns="" id="{00000000-0008-0000-0000-000010000000}"/>
            </a:ext>
          </a:extLst>
        </xdr:cNvPr>
        <xdr:cNvCxnSpPr/>
      </xdr:nvCxnSpPr>
      <xdr:spPr>
        <a:xfrm flipH="1">
          <a:off x="16208833" y="1764847"/>
          <a:ext cx="812342" cy="911681"/>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84"/>
  <sheetViews>
    <sheetView tabSelected="1" zoomScale="70" zoomScaleNormal="70" workbookViewId="0">
      <pane ySplit="11" topLeftCell="A12" activePane="bottomLeft" state="frozen"/>
      <selection pane="bottomLeft" activeCell="J17" sqref="J17"/>
    </sheetView>
  </sheetViews>
  <sheetFormatPr defaultColWidth="9.140625" defaultRowHeight="15" x14ac:dyDescent="0.25"/>
  <cols>
    <col min="1" max="1" width="40.140625" style="6" customWidth="1"/>
    <col min="2" max="2" width="20.5703125" style="6" customWidth="1"/>
    <col min="3" max="3" width="36.5703125" style="6" customWidth="1"/>
    <col min="4" max="4" width="16.42578125" style="6" customWidth="1"/>
    <col min="5" max="5" width="30.28515625" style="6" customWidth="1"/>
    <col min="6" max="6" width="20.42578125" style="6" customWidth="1"/>
    <col min="7" max="7" width="24.7109375" style="6" customWidth="1"/>
    <col min="8" max="8" width="20.42578125" style="6" customWidth="1"/>
    <col min="9" max="9" width="20.85546875" style="6" customWidth="1"/>
    <col min="10" max="10" width="19.42578125" style="6" customWidth="1"/>
    <col min="11" max="11" width="10.7109375" style="6" customWidth="1"/>
    <col min="12" max="12" width="20.85546875" style="6" customWidth="1"/>
    <col min="13" max="14" width="9.140625" style="6"/>
    <col min="15" max="15" width="6.140625" style="6" customWidth="1"/>
    <col min="16" max="17" width="9.140625" style="6"/>
    <col min="18" max="18" width="47.85546875" style="6" customWidth="1"/>
    <col min="19" max="19" width="11.5703125" style="6" bestFit="1" customWidth="1"/>
    <col min="20" max="16384" width="9.140625" style="6"/>
  </cols>
  <sheetData>
    <row r="1" spans="1:18" ht="15.75" thickBot="1" x14ac:dyDescent="0.3">
      <c r="A1" s="20" t="s">
        <v>33</v>
      </c>
      <c r="B1" s="5"/>
      <c r="C1" s="5"/>
      <c r="D1" s="5"/>
      <c r="E1" s="5"/>
      <c r="F1" s="5"/>
      <c r="G1" s="5"/>
      <c r="H1" s="5"/>
      <c r="I1" s="5" t="s">
        <v>36</v>
      </c>
      <c r="J1" s="5"/>
      <c r="K1" s="5"/>
      <c r="L1" s="5"/>
      <c r="M1" s="5"/>
      <c r="N1" s="5"/>
      <c r="O1" s="5"/>
      <c r="P1" s="5"/>
      <c r="Q1" s="5"/>
    </row>
    <row r="2" spans="1:18" ht="37.5" customHeight="1" x14ac:dyDescent="0.25">
      <c r="A2" s="87" t="s">
        <v>0</v>
      </c>
      <c r="B2" s="7">
        <f>H2*J2</f>
        <v>719057444</v>
      </c>
      <c r="C2" s="35" t="s">
        <v>34</v>
      </c>
      <c r="D2" s="21">
        <v>45</v>
      </c>
      <c r="E2" s="88" t="s">
        <v>4</v>
      </c>
      <c r="F2" s="33">
        <v>1</v>
      </c>
      <c r="G2" s="88" t="s">
        <v>5</v>
      </c>
      <c r="H2" s="30">
        <v>95467</v>
      </c>
      <c r="I2" s="88" t="s">
        <v>6</v>
      </c>
      <c r="J2" s="7">
        <v>7532</v>
      </c>
      <c r="K2" s="5"/>
      <c r="L2" s="75" t="s">
        <v>53</v>
      </c>
      <c r="M2" s="76"/>
      <c r="N2" s="76"/>
      <c r="O2" s="76"/>
      <c r="P2" s="76"/>
      <c r="Q2" s="77"/>
    </row>
    <row r="3" spans="1:18" ht="30" x14ac:dyDescent="0.25">
      <c r="A3" s="87"/>
      <c r="B3" s="7">
        <f t="shared" ref="B3:B10" si="0">H3*J3</f>
        <v>792524572</v>
      </c>
      <c r="C3" s="35" t="s">
        <v>35</v>
      </c>
      <c r="D3" s="21">
        <v>45</v>
      </c>
      <c r="E3" s="89"/>
      <c r="F3" s="33">
        <v>1</v>
      </c>
      <c r="G3" s="89"/>
      <c r="H3" s="30">
        <v>105221</v>
      </c>
      <c r="I3" s="89"/>
      <c r="J3" s="7">
        <v>7532</v>
      </c>
      <c r="K3" s="5"/>
      <c r="L3" s="78"/>
      <c r="M3" s="79"/>
      <c r="N3" s="79"/>
      <c r="O3" s="79"/>
      <c r="P3" s="79"/>
      <c r="Q3" s="80"/>
    </row>
    <row r="4" spans="1:18" ht="45" x14ac:dyDescent="0.25">
      <c r="A4" s="87" t="s">
        <v>1</v>
      </c>
      <c r="B4" s="7">
        <f t="shared" si="0"/>
        <v>1542269385</v>
      </c>
      <c r="C4" s="39" t="s">
        <v>34</v>
      </c>
      <c r="D4" s="21">
        <v>45</v>
      </c>
      <c r="E4" s="88" t="s">
        <v>4</v>
      </c>
      <c r="F4" s="33">
        <v>1</v>
      </c>
      <c r="G4" s="88" t="s">
        <v>5</v>
      </c>
      <c r="H4" s="30">
        <v>95467</v>
      </c>
      <c r="I4" s="88" t="s">
        <v>6</v>
      </c>
      <c r="J4" s="7">
        <v>16155</v>
      </c>
      <c r="K4" s="5"/>
      <c r="L4" s="78"/>
      <c r="M4" s="79"/>
      <c r="N4" s="79"/>
      <c r="O4" s="79"/>
      <c r="P4" s="79"/>
      <c r="Q4" s="80"/>
    </row>
    <row r="5" spans="1:18" ht="30" x14ac:dyDescent="0.25">
      <c r="A5" s="87"/>
      <c r="B5" s="7">
        <f t="shared" si="0"/>
        <v>1699845255</v>
      </c>
      <c r="C5" s="39" t="s">
        <v>35</v>
      </c>
      <c r="D5" s="21">
        <v>45</v>
      </c>
      <c r="E5" s="89"/>
      <c r="F5" s="33">
        <v>1</v>
      </c>
      <c r="G5" s="89"/>
      <c r="H5" s="30">
        <v>105221</v>
      </c>
      <c r="I5" s="89"/>
      <c r="J5" s="7">
        <v>16155</v>
      </c>
      <c r="K5" s="5"/>
      <c r="L5" s="78"/>
      <c r="M5" s="79"/>
      <c r="N5" s="79"/>
      <c r="O5" s="79"/>
      <c r="P5" s="79"/>
      <c r="Q5" s="80"/>
    </row>
    <row r="6" spans="1:18" ht="45" x14ac:dyDescent="0.25">
      <c r="A6" s="87" t="s">
        <v>2</v>
      </c>
      <c r="B6" s="7">
        <f t="shared" si="0"/>
        <v>1542269385</v>
      </c>
      <c r="C6" s="39" t="s">
        <v>34</v>
      </c>
      <c r="D6" s="21">
        <v>45</v>
      </c>
      <c r="E6" s="88" t="s">
        <v>4</v>
      </c>
      <c r="F6" s="33">
        <v>1</v>
      </c>
      <c r="G6" s="88" t="s">
        <v>5</v>
      </c>
      <c r="H6" s="30">
        <v>95467</v>
      </c>
      <c r="I6" s="88" t="s">
        <v>6</v>
      </c>
      <c r="J6" s="7">
        <v>16155</v>
      </c>
      <c r="K6" s="5"/>
      <c r="L6" s="78"/>
      <c r="M6" s="79"/>
      <c r="N6" s="79"/>
      <c r="O6" s="79"/>
      <c r="P6" s="79"/>
      <c r="Q6" s="80"/>
    </row>
    <row r="7" spans="1:18" ht="30" x14ac:dyDescent="0.25">
      <c r="A7" s="87"/>
      <c r="B7" s="7">
        <f t="shared" si="0"/>
        <v>1699845255</v>
      </c>
      <c r="C7" s="39" t="s">
        <v>35</v>
      </c>
      <c r="D7" s="21">
        <v>45</v>
      </c>
      <c r="E7" s="89"/>
      <c r="F7" s="33">
        <v>1</v>
      </c>
      <c r="G7" s="89"/>
      <c r="H7" s="30">
        <v>105221</v>
      </c>
      <c r="I7" s="89"/>
      <c r="J7" s="7">
        <v>16155</v>
      </c>
      <c r="K7" s="5"/>
      <c r="L7" s="78"/>
      <c r="M7" s="79"/>
      <c r="N7" s="79"/>
      <c r="O7" s="79"/>
      <c r="P7" s="79"/>
      <c r="Q7" s="80"/>
      <c r="R7" s="37"/>
    </row>
    <row r="8" spans="1:18" ht="45" x14ac:dyDescent="0.25">
      <c r="A8" s="87" t="s">
        <v>3</v>
      </c>
      <c r="B8" s="7">
        <f t="shared" si="0"/>
        <v>1546565400</v>
      </c>
      <c r="C8" s="39" t="s">
        <v>34</v>
      </c>
      <c r="D8" s="21">
        <v>45</v>
      </c>
      <c r="E8" s="88" t="s">
        <v>4</v>
      </c>
      <c r="F8" s="33">
        <v>1</v>
      </c>
      <c r="G8" s="88" t="s">
        <v>5</v>
      </c>
      <c r="H8" s="30">
        <v>95467</v>
      </c>
      <c r="I8" s="88" t="s">
        <v>6</v>
      </c>
      <c r="J8" s="7">
        <v>16200</v>
      </c>
      <c r="K8" s="5"/>
      <c r="L8" s="78"/>
      <c r="M8" s="79"/>
      <c r="N8" s="79"/>
      <c r="O8" s="79"/>
      <c r="P8" s="79"/>
      <c r="Q8" s="80"/>
      <c r="R8" s="37"/>
    </row>
    <row r="9" spans="1:18" ht="30" x14ac:dyDescent="0.25">
      <c r="A9" s="87"/>
      <c r="B9" s="7">
        <f t="shared" si="0"/>
        <v>1704580200</v>
      </c>
      <c r="C9" s="39" t="s">
        <v>35</v>
      </c>
      <c r="D9" s="21">
        <v>45</v>
      </c>
      <c r="E9" s="89"/>
      <c r="F9" s="33">
        <v>1</v>
      </c>
      <c r="G9" s="89"/>
      <c r="H9" s="30">
        <v>105221</v>
      </c>
      <c r="I9" s="89"/>
      <c r="J9" s="7">
        <v>16200</v>
      </c>
      <c r="K9" s="5"/>
      <c r="L9" s="78"/>
      <c r="M9" s="79"/>
      <c r="N9" s="79"/>
      <c r="O9" s="79"/>
      <c r="P9" s="79"/>
      <c r="Q9" s="80"/>
      <c r="R9" s="37"/>
    </row>
    <row r="10" spans="1:18" ht="45" hidden="1" x14ac:dyDescent="0.25">
      <c r="A10" s="87" t="s">
        <v>54</v>
      </c>
      <c r="B10" s="7">
        <f t="shared" si="0"/>
        <v>825144200</v>
      </c>
      <c r="C10" s="39" t="s">
        <v>34</v>
      </c>
      <c r="D10" s="21">
        <v>25</v>
      </c>
      <c r="E10" s="88" t="s">
        <v>4</v>
      </c>
      <c r="F10" s="33">
        <v>1</v>
      </c>
      <c r="G10" s="88" t="s">
        <v>5</v>
      </c>
      <c r="H10" s="30">
        <v>95947</v>
      </c>
      <c r="I10" s="88" t="s">
        <v>6</v>
      </c>
      <c r="J10" s="7">
        <v>8600</v>
      </c>
      <c r="K10" s="5"/>
      <c r="L10" s="78"/>
      <c r="M10" s="79"/>
      <c r="N10" s="79"/>
      <c r="O10" s="79"/>
      <c r="P10" s="79"/>
      <c r="Q10" s="80"/>
      <c r="R10" s="37"/>
    </row>
    <row r="11" spans="1:18" ht="30" hidden="1" x14ac:dyDescent="0.25">
      <c r="A11" s="87"/>
      <c r="B11" s="7">
        <f>H11*J11</f>
        <v>909450000</v>
      </c>
      <c r="C11" s="39" t="s">
        <v>35</v>
      </c>
      <c r="D11" s="21">
        <v>25</v>
      </c>
      <c r="E11" s="89"/>
      <c r="F11" s="33">
        <v>1</v>
      </c>
      <c r="G11" s="89"/>
      <c r="H11" s="30">
        <v>105750</v>
      </c>
      <c r="I11" s="89"/>
      <c r="J11" s="7">
        <v>8600</v>
      </c>
      <c r="K11" s="5"/>
      <c r="L11" s="78"/>
      <c r="M11" s="79"/>
      <c r="N11" s="79"/>
      <c r="O11" s="79"/>
      <c r="P11" s="79"/>
      <c r="Q11" s="80"/>
    </row>
    <row r="12" spans="1:18" ht="15" customHeight="1" x14ac:dyDescent="0.25">
      <c r="A12" s="2"/>
      <c r="B12" s="4"/>
      <c r="C12" s="2"/>
      <c r="D12" s="1"/>
      <c r="E12" s="2"/>
      <c r="F12" s="1"/>
      <c r="G12" s="2"/>
      <c r="H12" s="3"/>
      <c r="I12" s="2"/>
      <c r="J12" s="1"/>
      <c r="K12" s="5"/>
      <c r="L12" s="78"/>
      <c r="M12" s="79"/>
      <c r="N12" s="79"/>
      <c r="O12" s="79"/>
      <c r="P12" s="79"/>
      <c r="Q12" s="80"/>
    </row>
    <row r="13" spans="1:18" ht="15.75" thickBot="1" x14ac:dyDescent="0.3">
      <c r="A13" s="43" t="s">
        <v>7</v>
      </c>
      <c r="B13" s="44" t="s">
        <v>12</v>
      </c>
      <c r="C13" s="45" t="s">
        <v>38</v>
      </c>
      <c r="D13" s="45"/>
      <c r="E13" s="45" t="s">
        <v>39</v>
      </c>
      <c r="F13" s="45"/>
      <c r="G13" s="45" t="s">
        <v>40</v>
      </c>
      <c r="H13" s="45"/>
      <c r="I13" s="74"/>
      <c r="J13" s="74"/>
      <c r="K13" s="5"/>
      <c r="L13" s="81"/>
      <c r="M13" s="82"/>
      <c r="N13" s="82"/>
      <c r="O13" s="82"/>
      <c r="P13" s="82"/>
      <c r="Q13" s="83"/>
    </row>
    <row r="14" spans="1:18" ht="114.75" customHeight="1" thickBot="1" x14ac:dyDescent="0.3">
      <c r="A14" s="43"/>
      <c r="B14" s="44"/>
      <c r="C14" s="31" t="s">
        <v>47</v>
      </c>
      <c r="D14" s="36" t="s">
        <v>13</v>
      </c>
      <c r="E14" s="32" t="s">
        <v>52</v>
      </c>
      <c r="F14" s="31" t="s">
        <v>37</v>
      </c>
      <c r="G14" s="31" t="s">
        <v>41</v>
      </c>
      <c r="H14" s="31" t="s">
        <v>32</v>
      </c>
      <c r="I14" s="2"/>
      <c r="J14" s="2"/>
      <c r="K14" s="5"/>
      <c r="L14" s="84" t="s">
        <v>59</v>
      </c>
      <c r="M14" s="85"/>
      <c r="N14" s="85"/>
      <c r="O14" s="85"/>
      <c r="P14" s="85"/>
      <c r="Q14" s="86"/>
    </row>
    <row r="15" spans="1:18" x14ac:dyDescent="0.25">
      <c r="A15" s="61" t="s">
        <v>8</v>
      </c>
      <c r="B15" s="7">
        <f t="shared" ref="B15:B20" si="1">D15+F15+H15</f>
        <v>1163657444</v>
      </c>
      <c r="C15" s="8">
        <v>95467</v>
      </c>
      <c r="D15" s="7">
        <f>J2*C15</f>
        <v>719057444</v>
      </c>
      <c r="E15" s="17">
        <v>365</v>
      </c>
      <c r="F15" s="7">
        <f>($D$67*$D$68*$D$69)*G15*D2*F2</f>
        <v>115200000</v>
      </c>
      <c r="G15" s="9">
        <f>365/E15</f>
        <v>1</v>
      </c>
      <c r="H15" s="7">
        <f>$D$2*(D72*10^6)*(G15)*F2</f>
        <v>329400000</v>
      </c>
      <c r="I15" s="11"/>
      <c r="J15" s="4"/>
      <c r="K15" s="5"/>
      <c r="L15" s="22"/>
      <c r="M15" s="22"/>
      <c r="N15" s="10"/>
      <c r="O15" s="10"/>
      <c r="P15" s="10"/>
      <c r="Q15" s="10"/>
    </row>
    <row r="16" spans="1:18" x14ac:dyDescent="0.25">
      <c r="A16" s="61"/>
      <c r="B16" s="7">
        <f t="shared" si="1"/>
        <v>1237124572</v>
      </c>
      <c r="C16" s="8">
        <v>105221</v>
      </c>
      <c r="D16" s="7">
        <f>J3*C16</f>
        <v>792524572</v>
      </c>
      <c r="E16" s="17">
        <v>365</v>
      </c>
      <c r="F16" s="7">
        <f>($D$67*$D$68*$D$69)*G16*D3*F3</f>
        <v>115200000</v>
      </c>
      <c r="G16" s="9">
        <f>365/E16</f>
        <v>1</v>
      </c>
      <c r="H16" s="7">
        <f>$D$3*(D72*10^6)*(G16)*F3</f>
        <v>329400000</v>
      </c>
      <c r="I16" s="11"/>
      <c r="J16" s="4"/>
      <c r="K16" s="5"/>
      <c r="L16" s="22"/>
      <c r="M16" s="22"/>
      <c r="N16" s="10"/>
      <c r="O16" s="10"/>
      <c r="P16" s="10"/>
      <c r="Q16" s="10"/>
    </row>
    <row r="17" spans="1:17" x14ac:dyDescent="0.25">
      <c r="A17" s="61" t="s">
        <v>9</v>
      </c>
      <c r="B17" s="7">
        <f t="shared" si="1"/>
        <v>1157649335.891892</v>
      </c>
      <c r="C17" s="8">
        <v>95467</v>
      </c>
      <c r="D17" s="7">
        <f>J2*C17</f>
        <v>719057444</v>
      </c>
      <c r="E17" s="17">
        <v>370</v>
      </c>
      <c r="F17" s="7">
        <f>($D$67*$D$68*$D$69)*G17*D2*F2</f>
        <v>113643243.24324325</v>
      </c>
      <c r="G17" s="9">
        <f t="shared" ref="G17:G20" si="2">365/E17</f>
        <v>0.98648648648648651</v>
      </c>
      <c r="H17" s="7">
        <f>$D$2*(D72*10^6)*(G17)*F2</f>
        <v>324948648.64864868</v>
      </c>
      <c r="I17" s="11"/>
      <c r="J17" s="4"/>
      <c r="K17" s="5"/>
      <c r="L17" s="23"/>
      <c r="M17" s="23"/>
      <c r="N17" s="23"/>
      <c r="O17" s="23"/>
      <c r="P17" s="23"/>
      <c r="Q17" s="23"/>
    </row>
    <row r="18" spans="1:17" x14ac:dyDescent="0.25">
      <c r="A18" s="61"/>
      <c r="B18" s="7">
        <f t="shared" si="1"/>
        <v>1231116463.891892</v>
      </c>
      <c r="C18" s="8">
        <v>105221</v>
      </c>
      <c r="D18" s="7">
        <f>J3*C18</f>
        <v>792524572</v>
      </c>
      <c r="E18" s="17">
        <v>370</v>
      </c>
      <c r="F18" s="7">
        <f>($D$67*$D$68*$D$69)*G18*D3*F3</f>
        <v>113643243.24324325</v>
      </c>
      <c r="G18" s="9">
        <f t="shared" ref="G18" si="3">365/E18</f>
        <v>0.98648648648648651</v>
      </c>
      <c r="H18" s="7">
        <f>$D$3*(D72*10^6)*(G18)*F3</f>
        <v>324948648.64864868</v>
      </c>
      <c r="I18" s="11"/>
      <c r="J18" s="4"/>
      <c r="K18" s="5"/>
      <c r="L18" s="23"/>
      <c r="M18" s="23"/>
      <c r="N18" s="23"/>
      <c r="O18" s="23"/>
      <c r="P18" s="23"/>
      <c r="Q18" s="23"/>
    </row>
    <row r="19" spans="1:17" x14ac:dyDescent="0.25">
      <c r="A19" s="61" t="s">
        <v>10</v>
      </c>
      <c r="B19" s="7">
        <f t="shared" si="1"/>
        <v>1139469361.0984457</v>
      </c>
      <c r="C19" s="8">
        <v>95467</v>
      </c>
      <c r="D19" s="7">
        <f>J2*C19</f>
        <v>719057444</v>
      </c>
      <c r="E19" s="24">
        <v>386</v>
      </c>
      <c r="F19" s="7">
        <f>($D$67*$D$68*$D$69)*G19*D2*F2</f>
        <v>108932642.48704663</v>
      </c>
      <c r="G19" s="9">
        <f t="shared" si="2"/>
        <v>0.94559585492227982</v>
      </c>
      <c r="H19" s="7">
        <f>$D$2*(D72*10^6)*(G19)*F2</f>
        <v>311479274.61139899</v>
      </c>
      <c r="I19" s="11"/>
      <c r="J19" s="4"/>
      <c r="K19" s="5"/>
      <c r="L19" s="23"/>
      <c r="M19" s="23"/>
      <c r="N19" s="23"/>
      <c r="O19" s="23"/>
      <c r="P19" s="23"/>
      <c r="Q19" s="23"/>
    </row>
    <row r="20" spans="1:17" x14ac:dyDescent="0.25">
      <c r="A20" s="61"/>
      <c r="B20" s="7">
        <f t="shared" si="1"/>
        <v>1212936489.0984457</v>
      </c>
      <c r="C20" s="8">
        <v>105221</v>
      </c>
      <c r="D20" s="7">
        <f>J3*C20</f>
        <v>792524572</v>
      </c>
      <c r="E20" s="24">
        <v>386</v>
      </c>
      <c r="F20" s="7">
        <f>($D$67*$D$68*$D$69)*G20*D3*F3</f>
        <v>108932642.48704663</v>
      </c>
      <c r="G20" s="9">
        <f t="shared" si="2"/>
        <v>0.94559585492227982</v>
      </c>
      <c r="H20" s="7">
        <f>$D$3*(D72*10^6)*(G20)*F3</f>
        <v>311479274.61139899</v>
      </c>
      <c r="I20" s="11"/>
      <c r="J20" s="4"/>
      <c r="K20" s="5"/>
      <c r="L20" s="23"/>
      <c r="M20" s="23"/>
      <c r="N20" s="23"/>
      <c r="O20" s="23"/>
      <c r="P20" s="23"/>
      <c r="Q20" s="23"/>
    </row>
    <row r="21" spans="1:17" x14ac:dyDescent="0.25">
      <c r="A21" s="1"/>
      <c r="B21" s="4"/>
      <c r="C21" s="4"/>
      <c r="D21" s="4"/>
      <c r="E21" s="1"/>
      <c r="F21" s="4"/>
      <c r="G21" s="11"/>
      <c r="H21" s="4"/>
      <c r="I21" s="11"/>
      <c r="J21" s="4"/>
      <c r="K21" s="5"/>
      <c r="L21" s="23"/>
      <c r="M21" s="23"/>
      <c r="N21" s="23"/>
      <c r="O21" s="23"/>
      <c r="P21" s="23"/>
      <c r="Q21" s="23"/>
    </row>
    <row r="22" spans="1:17" ht="15" customHeight="1" x14ac:dyDescent="0.25">
      <c r="A22" s="43" t="s">
        <v>7</v>
      </c>
      <c r="B22" s="44" t="s">
        <v>14</v>
      </c>
      <c r="C22" s="45" t="s">
        <v>38</v>
      </c>
      <c r="D22" s="45"/>
      <c r="E22" s="45" t="s">
        <v>39</v>
      </c>
      <c r="F22" s="45"/>
      <c r="G22" s="45" t="s">
        <v>40</v>
      </c>
      <c r="H22" s="45"/>
      <c r="I22" s="74"/>
      <c r="J22" s="74"/>
      <c r="K22" s="5"/>
      <c r="L22" s="23"/>
      <c r="M22" s="23"/>
      <c r="N22" s="23"/>
      <c r="O22" s="23"/>
      <c r="P22" s="23"/>
      <c r="Q22" s="23"/>
    </row>
    <row r="23" spans="1:17" ht="90" x14ac:dyDescent="0.25">
      <c r="A23" s="43"/>
      <c r="B23" s="44"/>
      <c r="C23" s="41" t="s">
        <v>47</v>
      </c>
      <c r="D23" s="36" t="s">
        <v>15</v>
      </c>
      <c r="E23" s="32" t="s">
        <v>51</v>
      </c>
      <c r="F23" s="38" t="s">
        <v>37</v>
      </c>
      <c r="G23" s="40" t="s">
        <v>41</v>
      </c>
      <c r="H23" s="38" t="s">
        <v>32</v>
      </c>
      <c r="I23" s="2"/>
      <c r="J23" s="2"/>
      <c r="K23" s="5"/>
      <c r="L23" s="23"/>
      <c r="M23" s="23"/>
      <c r="N23" s="23"/>
      <c r="O23" s="23"/>
      <c r="P23" s="23"/>
      <c r="Q23" s="23"/>
    </row>
    <row r="24" spans="1:17" x14ac:dyDescent="0.25">
      <c r="A24" s="61" t="s">
        <v>8</v>
      </c>
      <c r="B24" s="7">
        <f t="shared" ref="B24:B29" si="4">D24+F24+H24</f>
        <v>1965697956.4285712</v>
      </c>
      <c r="C24" s="8">
        <v>95467</v>
      </c>
      <c r="D24" s="7">
        <f>J4*C24</f>
        <v>1542269385</v>
      </c>
      <c r="E24" s="34">
        <f t="shared" ref="E24:E29" si="5">E15*1.05</f>
        <v>383.25</v>
      </c>
      <c r="F24" s="7">
        <f>($D$67*$D$68*$D$69)*G24*D4*F4</f>
        <v>109714285.7142857</v>
      </c>
      <c r="G24" s="9">
        <f t="shared" ref="G24:G29" si="6">365/E24</f>
        <v>0.95238095238095233</v>
      </c>
      <c r="H24" s="7">
        <f>$D$4*(D72*10^6)*(G24)*F4</f>
        <v>313714285.71428567</v>
      </c>
      <c r="I24" s="11"/>
      <c r="J24" s="4"/>
      <c r="K24" s="5"/>
      <c r="L24" s="22"/>
      <c r="M24" s="22"/>
      <c r="N24" s="10"/>
      <c r="O24" s="10"/>
      <c r="P24" s="10"/>
      <c r="Q24" s="10"/>
    </row>
    <row r="25" spans="1:17" x14ac:dyDescent="0.25">
      <c r="A25" s="61"/>
      <c r="B25" s="7">
        <f t="shared" si="4"/>
        <v>2123273826.4285712</v>
      </c>
      <c r="C25" s="8">
        <v>105221</v>
      </c>
      <c r="D25" s="7">
        <f>J5*C25</f>
        <v>1699845255</v>
      </c>
      <c r="E25" s="34">
        <f t="shared" si="5"/>
        <v>383.25</v>
      </c>
      <c r="F25" s="7">
        <f>($D$67*$D$68*$D$69)*G25*D5*F5</f>
        <v>109714285.7142857</v>
      </c>
      <c r="G25" s="9">
        <f t="shared" si="6"/>
        <v>0.95238095238095233</v>
      </c>
      <c r="H25" s="7">
        <f>$D$5*(D72*10^6)*(G25)*F5</f>
        <v>313714285.71428567</v>
      </c>
      <c r="I25" s="11"/>
      <c r="J25" s="4"/>
      <c r="K25" s="5"/>
      <c r="L25" s="22"/>
      <c r="M25" s="22"/>
      <c r="N25" s="10"/>
      <c r="O25" s="10"/>
      <c r="P25" s="10"/>
      <c r="Q25" s="10"/>
    </row>
    <row r="26" spans="1:17" x14ac:dyDescent="0.25">
      <c r="A26" s="61" t="s">
        <v>9</v>
      </c>
      <c r="B26" s="7">
        <f t="shared" si="4"/>
        <v>1959975948.7065635</v>
      </c>
      <c r="C26" s="8">
        <v>95467</v>
      </c>
      <c r="D26" s="7">
        <f>J4*C26</f>
        <v>1542269385</v>
      </c>
      <c r="E26" s="34">
        <f t="shared" si="5"/>
        <v>388.5</v>
      </c>
      <c r="F26" s="7">
        <f>($D$67*$D$68*$D$69)*G26*D4*F4</f>
        <v>108231660.23166023</v>
      </c>
      <c r="G26" s="9">
        <f t="shared" si="6"/>
        <v>0.93951093951093956</v>
      </c>
      <c r="H26" s="7">
        <f>$D$4*(D72*10^6)*(G26)*F4</f>
        <v>309474903.47490346</v>
      </c>
      <c r="I26" s="11"/>
      <c r="J26" s="4"/>
      <c r="K26" s="5"/>
      <c r="L26" s="22"/>
      <c r="M26" s="22"/>
      <c r="N26" s="10"/>
      <c r="O26" s="10"/>
      <c r="P26" s="10"/>
      <c r="Q26" s="10"/>
    </row>
    <row r="27" spans="1:17" x14ac:dyDescent="0.25">
      <c r="A27" s="61"/>
      <c r="B27" s="7">
        <f t="shared" si="4"/>
        <v>2117551818.7065635</v>
      </c>
      <c r="C27" s="8">
        <v>105221</v>
      </c>
      <c r="D27" s="7">
        <f>J5*C27</f>
        <v>1699845255</v>
      </c>
      <c r="E27" s="34">
        <f t="shared" si="5"/>
        <v>388.5</v>
      </c>
      <c r="F27" s="7">
        <f>($D$67*$D$68*$D$69)*G27*D5*F5</f>
        <v>108231660.23166023</v>
      </c>
      <c r="G27" s="9">
        <f t="shared" si="6"/>
        <v>0.93951093951093956</v>
      </c>
      <c r="H27" s="7">
        <f>$D$5*(D72*10^6)*(G27)*F5</f>
        <v>309474903.47490346</v>
      </c>
      <c r="I27" s="11"/>
      <c r="J27" s="4"/>
      <c r="K27" s="5"/>
      <c r="L27" s="22"/>
      <c r="M27" s="22"/>
      <c r="N27" s="10"/>
      <c r="O27" s="10"/>
      <c r="P27" s="10"/>
      <c r="Q27" s="10"/>
    </row>
    <row r="28" spans="1:17" x14ac:dyDescent="0.25">
      <c r="A28" s="61" t="s">
        <v>10</v>
      </c>
      <c r="B28" s="7">
        <f t="shared" si="4"/>
        <v>1942661686.9985197</v>
      </c>
      <c r="C28" s="8">
        <v>95467</v>
      </c>
      <c r="D28" s="7">
        <f>J4*C28</f>
        <v>1542269385</v>
      </c>
      <c r="E28" s="34">
        <f t="shared" si="5"/>
        <v>405.3</v>
      </c>
      <c r="F28" s="7">
        <f>($D$67*$D$68*$D$69)*G28*D4*F4</f>
        <v>103745373.79718727</v>
      </c>
      <c r="G28" s="9">
        <f t="shared" si="6"/>
        <v>0.90056748087836169</v>
      </c>
      <c r="H28" s="7">
        <f>$D$4*(D72*10^6)*(G28)*F4</f>
        <v>296646928.20133233</v>
      </c>
      <c r="I28" s="11"/>
      <c r="J28" s="4"/>
      <c r="K28" s="5"/>
      <c r="L28" s="22"/>
      <c r="M28" s="22"/>
      <c r="N28" s="10"/>
      <c r="O28" s="10"/>
      <c r="P28" s="10"/>
      <c r="Q28" s="10"/>
    </row>
    <row r="29" spans="1:17" x14ac:dyDescent="0.25">
      <c r="A29" s="61"/>
      <c r="B29" s="7">
        <f t="shared" si="4"/>
        <v>2100237556.9985197</v>
      </c>
      <c r="C29" s="8">
        <v>105221</v>
      </c>
      <c r="D29" s="7">
        <f>J5*C29</f>
        <v>1699845255</v>
      </c>
      <c r="E29" s="34">
        <f t="shared" si="5"/>
        <v>405.3</v>
      </c>
      <c r="F29" s="7">
        <f>($D$67*$D$68*$D$69)*G29*D5*F5</f>
        <v>103745373.79718727</v>
      </c>
      <c r="G29" s="9">
        <f t="shared" si="6"/>
        <v>0.90056748087836169</v>
      </c>
      <c r="H29" s="7">
        <f>$D$5*(D72*10^6)*(G29)*F5</f>
        <v>296646928.20133233</v>
      </c>
      <c r="I29" s="11"/>
      <c r="J29" s="4"/>
      <c r="K29" s="5"/>
      <c r="L29" s="22"/>
      <c r="M29" s="22"/>
      <c r="N29" s="10"/>
      <c r="O29" s="10"/>
      <c r="P29" s="10"/>
      <c r="Q29" s="10"/>
    </row>
    <row r="30" spans="1:17" x14ac:dyDescent="0.25">
      <c r="A30" s="1"/>
      <c r="B30" s="4"/>
      <c r="C30" s="4"/>
      <c r="D30" s="4"/>
      <c r="E30" s="1"/>
      <c r="F30" s="4"/>
      <c r="G30" s="11"/>
      <c r="H30" s="4"/>
      <c r="I30" s="11"/>
      <c r="J30" s="4"/>
      <c r="K30" s="5"/>
      <c r="L30" s="22"/>
      <c r="M30" s="22"/>
      <c r="N30" s="10"/>
      <c r="O30" s="10"/>
      <c r="P30" s="10"/>
      <c r="Q30" s="10"/>
    </row>
    <row r="31" spans="1:17" ht="15" customHeight="1" x14ac:dyDescent="0.25">
      <c r="A31" s="43" t="s">
        <v>7</v>
      </c>
      <c r="B31" s="44" t="s">
        <v>16</v>
      </c>
      <c r="C31" s="45" t="s">
        <v>38</v>
      </c>
      <c r="D31" s="45"/>
      <c r="E31" s="45" t="s">
        <v>39</v>
      </c>
      <c r="F31" s="45"/>
      <c r="G31" s="45" t="s">
        <v>40</v>
      </c>
      <c r="H31" s="45"/>
      <c r="I31" s="74"/>
      <c r="J31" s="74"/>
      <c r="K31" s="5"/>
      <c r="L31" s="22"/>
      <c r="M31" s="22"/>
      <c r="N31" s="10"/>
      <c r="O31" s="10"/>
      <c r="P31" s="10"/>
      <c r="Q31" s="10"/>
    </row>
    <row r="32" spans="1:17" ht="90" x14ac:dyDescent="0.25">
      <c r="A32" s="43"/>
      <c r="B32" s="44"/>
      <c r="C32" s="41" t="s">
        <v>47</v>
      </c>
      <c r="D32" s="36" t="s">
        <v>17</v>
      </c>
      <c r="E32" s="32" t="s">
        <v>50</v>
      </c>
      <c r="F32" s="38" t="s">
        <v>37</v>
      </c>
      <c r="G32" s="40" t="s">
        <v>41</v>
      </c>
      <c r="H32" s="38" t="s">
        <v>32</v>
      </c>
      <c r="I32" s="2"/>
      <c r="J32" s="2"/>
      <c r="K32" s="5"/>
      <c r="L32" s="22"/>
      <c r="M32" s="22"/>
      <c r="N32" s="10"/>
      <c r="O32" s="10"/>
      <c r="P32" s="10"/>
      <c r="Q32" s="10"/>
    </row>
    <row r="33" spans="1:17" x14ac:dyDescent="0.25">
      <c r="A33" s="90" t="s">
        <v>8</v>
      </c>
      <c r="B33" s="7">
        <f t="shared" ref="B33:B38" si="7">D33+F33+H33</f>
        <v>1945534691.1224489</v>
      </c>
      <c r="C33" s="8">
        <v>95467</v>
      </c>
      <c r="D33" s="7">
        <f>J6*C33</f>
        <v>1542269385</v>
      </c>
      <c r="E33" s="34">
        <f>E24*1.05</f>
        <v>402.41250000000002</v>
      </c>
      <c r="F33" s="7">
        <f>($D$67*$D$68*$D$69)*G33*D6*F6</f>
        <v>104489795.91836733</v>
      </c>
      <c r="G33" s="9">
        <f t="shared" ref="G33:G38" si="8">365/E33</f>
        <v>0.90702947845804982</v>
      </c>
      <c r="H33" s="7">
        <f>$D$6*(D72*10^6)*(G33)*F6</f>
        <v>298775510.20408159</v>
      </c>
      <c r="I33" s="11"/>
      <c r="J33" s="4"/>
      <c r="K33" s="5"/>
      <c r="L33" s="22"/>
      <c r="M33" s="22"/>
      <c r="N33" s="10"/>
      <c r="O33" s="10"/>
      <c r="P33" s="10"/>
      <c r="Q33" s="10"/>
    </row>
    <row r="34" spans="1:17" x14ac:dyDescent="0.25">
      <c r="A34" s="91"/>
      <c r="B34" s="7">
        <f t="shared" si="7"/>
        <v>2103110561.1224489</v>
      </c>
      <c r="C34" s="8">
        <v>105221</v>
      </c>
      <c r="D34" s="7">
        <f>J7*C34</f>
        <v>1699845255</v>
      </c>
      <c r="E34" s="34">
        <f t="shared" ref="E34:E38" si="9">E25*1.05</f>
        <v>402.41250000000002</v>
      </c>
      <c r="F34" s="7">
        <f>($D$67*$D$68*$D$69)*G34*D7*F7</f>
        <v>104489795.91836733</v>
      </c>
      <c r="G34" s="9">
        <f t="shared" si="8"/>
        <v>0.90702947845804982</v>
      </c>
      <c r="H34" s="7">
        <f>$D$7*(D72*10^6)*(G34)*F7</f>
        <v>298775510.20408159</v>
      </c>
      <c r="I34" s="11"/>
      <c r="J34" s="4"/>
      <c r="K34" s="5"/>
      <c r="L34" s="22"/>
      <c r="M34" s="22"/>
      <c r="N34" s="10"/>
      <c r="O34" s="10"/>
      <c r="P34" s="10"/>
      <c r="Q34" s="10"/>
    </row>
    <row r="35" spans="1:17" x14ac:dyDescent="0.25">
      <c r="A35" s="90" t="s">
        <v>9</v>
      </c>
      <c r="B35" s="7">
        <f t="shared" si="7"/>
        <v>1940085159.958632</v>
      </c>
      <c r="C35" s="8">
        <v>95467</v>
      </c>
      <c r="D35" s="7">
        <f>J6*C35</f>
        <v>1542269385</v>
      </c>
      <c r="E35" s="34">
        <f t="shared" si="9"/>
        <v>407.92500000000001</v>
      </c>
      <c r="F35" s="7">
        <f>($D$67*$D$68*$D$69)*G35*D6*F6</f>
        <v>103077771.64920022</v>
      </c>
      <c r="G35" s="9">
        <f t="shared" si="8"/>
        <v>0.8947723233437519</v>
      </c>
      <c r="H35" s="7">
        <f>$D$6*(D72*10^6)*(G35)*F6</f>
        <v>294738003.30943185</v>
      </c>
      <c r="I35" s="11"/>
      <c r="J35" s="4"/>
      <c r="K35" s="5"/>
      <c r="L35" s="22"/>
      <c r="M35" s="22"/>
      <c r="N35" s="10"/>
      <c r="O35" s="10"/>
      <c r="P35" s="10"/>
      <c r="Q35" s="10"/>
    </row>
    <row r="36" spans="1:17" x14ac:dyDescent="0.25">
      <c r="A36" s="91"/>
      <c r="B36" s="7">
        <f t="shared" si="7"/>
        <v>2097661029.958632</v>
      </c>
      <c r="C36" s="8">
        <v>105221</v>
      </c>
      <c r="D36" s="7">
        <f>J7*C36</f>
        <v>1699845255</v>
      </c>
      <c r="E36" s="34">
        <f t="shared" si="9"/>
        <v>407.92500000000001</v>
      </c>
      <c r="F36" s="7">
        <f>($D$67*$D$68*$D$69)*G36*D7*F7</f>
        <v>103077771.64920022</v>
      </c>
      <c r="G36" s="9">
        <f t="shared" si="8"/>
        <v>0.8947723233437519</v>
      </c>
      <c r="H36" s="7">
        <f>$D$7*(D72*10^6)*(G36)*F7</f>
        <v>294738003.30943185</v>
      </c>
      <c r="I36" s="11"/>
      <c r="J36" s="4"/>
      <c r="K36" s="5"/>
      <c r="L36" s="22"/>
      <c r="M36" s="22"/>
      <c r="N36" s="10"/>
      <c r="O36" s="10"/>
      <c r="P36" s="10"/>
      <c r="Q36" s="10"/>
    </row>
    <row r="37" spans="1:17" x14ac:dyDescent="0.25">
      <c r="A37" s="90" t="s">
        <v>10</v>
      </c>
      <c r="B37" s="7">
        <f t="shared" si="7"/>
        <v>1923595386.903352</v>
      </c>
      <c r="C37" s="8">
        <v>95467</v>
      </c>
      <c r="D37" s="7">
        <f>J6*C37</f>
        <v>1542269385</v>
      </c>
      <c r="E37" s="34">
        <f t="shared" si="9"/>
        <v>425.56500000000005</v>
      </c>
      <c r="F37" s="7">
        <f>($D$67*$D$68*$D$69)*G37*D6*F6</f>
        <v>98805117.902083114</v>
      </c>
      <c r="G37" s="9">
        <f t="shared" si="8"/>
        <v>0.85768331512224916</v>
      </c>
      <c r="H37" s="7">
        <f>$D$6*(D72*10^6)*(G37)*F6</f>
        <v>282520884.00126886</v>
      </c>
      <c r="I37" s="11"/>
      <c r="J37" s="4"/>
      <c r="K37" s="5"/>
      <c r="L37" s="22"/>
      <c r="M37" s="22"/>
      <c r="N37" s="10"/>
      <c r="O37" s="10"/>
      <c r="P37" s="10"/>
      <c r="Q37" s="10"/>
    </row>
    <row r="38" spans="1:17" x14ac:dyDescent="0.25">
      <c r="A38" s="91"/>
      <c r="B38" s="7">
        <f t="shared" si="7"/>
        <v>2081171256.903352</v>
      </c>
      <c r="C38" s="8">
        <v>105221</v>
      </c>
      <c r="D38" s="7">
        <f>J7*C38</f>
        <v>1699845255</v>
      </c>
      <c r="E38" s="34">
        <f t="shared" si="9"/>
        <v>425.56500000000005</v>
      </c>
      <c r="F38" s="7">
        <f>($D$67*$D$68*$D$69)*G38*D7*F7</f>
        <v>98805117.902083114</v>
      </c>
      <c r="G38" s="9">
        <f t="shared" si="8"/>
        <v>0.85768331512224916</v>
      </c>
      <c r="H38" s="7">
        <f>$D$7*(D72*10^6)*(G38)*F7</f>
        <v>282520884.00126886</v>
      </c>
      <c r="I38" s="11"/>
      <c r="J38" s="4"/>
      <c r="K38" s="5"/>
      <c r="L38" s="22"/>
      <c r="M38" s="22"/>
      <c r="N38" s="10"/>
      <c r="O38" s="10"/>
      <c r="P38" s="10"/>
      <c r="Q38" s="10"/>
    </row>
    <row r="39" spans="1:17" x14ac:dyDescent="0.25">
      <c r="A39" s="1"/>
      <c r="B39" s="4"/>
      <c r="C39" s="4"/>
      <c r="D39" s="4"/>
      <c r="E39" s="1"/>
      <c r="F39" s="4"/>
      <c r="G39" s="11"/>
      <c r="H39" s="4"/>
      <c r="I39" s="11"/>
      <c r="J39" s="4"/>
      <c r="K39" s="5"/>
      <c r="L39" s="22"/>
      <c r="M39" s="22"/>
      <c r="N39" s="10"/>
      <c r="O39" s="10"/>
      <c r="P39" s="10"/>
      <c r="Q39" s="10"/>
    </row>
    <row r="40" spans="1:17" ht="15" customHeight="1" x14ac:dyDescent="0.25">
      <c r="A40" s="43" t="s">
        <v>7</v>
      </c>
      <c r="B40" s="44" t="s">
        <v>18</v>
      </c>
      <c r="C40" s="45" t="s">
        <v>38</v>
      </c>
      <c r="D40" s="45"/>
      <c r="E40" s="45" t="s">
        <v>39</v>
      </c>
      <c r="F40" s="45"/>
      <c r="G40" s="45" t="s">
        <v>40</v>
      </c>
      <c r="H40" s="45"/>
      <c r="I40" s="74"/>
      <c r="J40" s="74"/>
      <c r="K40" s="5"/>
      <c r="L40" s="22"/>
      <c r="M40" s="22"/>
      <c r="N40" s="10"/>
      <c r="O40" s="10"/>
      <c r="P40" s="10"/>
      <c r="Q40" s="10"/>
    </row>
    <row r="41" spans="1:17" ht="90" x14ac:dyDescent="0.25">
      <c r="A41" s="43"/>
      <c r="B41" s="44"/>
      <c r="C41" s="41" t="s">
        <v>47</v>
      </c>
      <c r="D41" s="36" t="s">
        <v>19</v>
      </c>
      <c r="E41" s="32" t="s">
        <v>49</v>
      </c>
      <c r="F41" s="38" t="s">
        <v>37</v>
      </c>
      <c r="G41" s="40" t="s">
        <v>41</v>
      </c>
      <c r="H41" s="38" t="s">
        <v>32</v>
      </c>
      <c r="I41" s="2"/>
      <c r="J41" s="2"/>
      <c r="K41" s="5"/>
      <c r="L41" s="22"/>
      <c r="M41" s="22"/>
      <c r="N41" s="10"/>
      <c r="O41" s="10"/>
      <c r="P41" s="10"/>
      <c r="Q41" s="10"/>
    </row>
    <row r="42" spans="1:17" x14ac:dyDescent="0.25">
      <c r="A42" s="61" t="s">
        <v>11</v>
      </c>
      <c r="B42" s="7">
        <f t="shared" ref="B42:B47" si="10">D42+F42+H42</f>
        <v>1930627596.3070941</v>
      </c>
      <c r="C42" s="8">
        <v>95467</v>
      </c>
      <c r="D42" s="7">
        <f>J8*C42</f>
        <v>1546565400</v>
      </c>
      <c r="E42" s="34">
        <f t="shared" ref="E42:E47" si="11">E33*1.05</f>
        <v>422.53312500000004</v>
      </c>
      <c r="F42" s="7">
        <f>($D$67*$D$68*$D$69)*G42*D8*F8</f>
        <v>99514091.35082604</v>
      </c>
      <c r="G42" s="9">
        <f t="shared" ref="G42:G47" si="12">365/E42</f>
        <v>0.86383759853147601</v>
      </c>
      <c r="H42" s="7">
        <f>$D$8*(D72*10^6)*(G42)*F8</f>
        <v>284548104.95626819</v>
      </c>
      <c r="I42" s="11"/>
      <c r="J42" s="4"/>
      <c r="K42" s="5"/>
      <c r="L42" s="22"/>
      <c r="M42" s="22"/>
      <c r="N42" s="10"/>
      <c r="O42" s="10"/>
      <c r="P42" s="10"/>
      <c r="Q42" s="10"/>
    </row>
    <row r="43" spans="1:17" x14ac:dyDescent="0.25">
      <c r="A43" s="61"/>
      <c r="B43" s="7">
        <f t="shared" si="10"/>
        <v>2088642396.3070941</v>
      </c>
      <c r="C43" s="8">
        <v>105221</v>
      </c>
      <c r="D43" s="7">
        <f>J9*C43</f>
        <v>1704580200</v>
      </c>
      <c r="E43" s="34">
        <f t="shared" si="11"/>
        <v>422.53312500000004</v>
      </c>
      <c r="F43" s="7">
        <f>($D$67*$D$68*$D$69)*G43*D9*F9</f>
        <v>99514091.35082604</v>
      </c>
      <c r="G43" s="9">
        <f t="shared" si="12"/>
        <v>0.86383759853147601</v>
      </c>
      <c r="H43" s="7">
        <f>$D$9*(D72*10^6)*(G43)*F9</f>
        <v>284548104.95626819</v>
      </c>
      <c r="J43" s="4"/>
      <c r="K43" s="5"/>
      <c r="L43" s="22"/>
      <c r="M43" s="22"/>
      <c r="N43" s="10"/>
      <c r="O43" s="10"/>
      <c r="P43" s="10"/>
      <c r="Q43" s="10"/>
    </row>
    <row r="44" spans="1:17" x14ac:dyDescent="0.25">
      <c r="A44" s="61" t="s">
        <v>9</v>
      </c>
      <c r="B44" s="7">
        <f t="shared" si="10"/>
        <v>1925437566.6272688</v>
      </c>
      <c r="C44" s="8">
        <v>95467</v>
      </c>
      <c r="D44" s="7">
        <f>J8*C44</f>
        <v>1546565400</v>
      </c>
      <c r="E44" s="34">
        <f t="shared" si="11"/>
        <v>428.32125000000002</v>
      </c>
      <c r="F44" s="7">
        <f>($D$67*$D$68*$D$69)*G44*D8*F8</f>
        <v>98169306.332571641</v>
      </c>
      <c r="G44" s="9">
        <f t="shared" si="12"/>
        <v>0.8521641174702399</v>
      </c>
      <c r="H44" s="7">
        <f>$D$8*(D72*10^6)*(G44)*F8</f>
        <v>280702860.29469705</v>
      </c>
      <c r="I44" s="11"/>
      <c r="J44" s="4"/>
      <c r="K44" s="5"/>
      <c r="L44" s="22"/>
      <c r="M44" s="22"/>
      <c r="N44" s="10"/>
      <c r="O44" s="10"/>
      <c r="P44" s="10"/>
      <c r="Q44" s="10"/>
    </row>
    <row r="45" spans="1:17" x14ac:dyDescent="0.25">
      <c r="A45" s="61"/>
      <c r="B45" s="7">
        <f t="shared" si="10"/>
        <v>2083452366.6272688</v>
      </c>
      <c r="C45" s="8">
        <v>105221</v>
      </c>
      <c r="D45" s="7">
        <f>J9*C45</f>
        <v>1704580200</v>
      </c>
      <c r="E45" s="34">
        <f t="shared" si="11"/>
        <v>428.32125000000002</v>
      </c>
      <c r="F45" s="7">
        <f>($D$67*$D$68*$D$69)*G45*D9*F9</f>
        <v>98169306.332571641</v>
      </c>
      <c r="G45" s="9">
        <f t="shared" si="12"/>
        <v>0.8521641174702399</v>
      </c>
      <c r="H45" s="7">
        <f>$D$9*(D72*10^6)*(G45)*F9</f>
        <v>280702860.29469705</v>
      </c>
      <c r="I45" s="11"/>
      <c r="J45" s="4"/>
      <c r="K45" s="5"/>
      <c r="L45" s="22"/>
      <c r="M45" s="22"/>
      <c r="N45" s="10"/>
      <c r="O45" s="10"/>
      <c r="P45" s="10"/>
      <c r="Q45" s="10"/>
    </row>
    <row r="46" spans="1:17" x14ac:dyDescent="0.25">
      <c r="A46" s="61" t="s">
        <v>10</v>
      </c>
      <c r="B46" s="7">
        <f t="shared" si="10"/>
        <v>1909733020.8603354</v>
      </c>
      <c r="C46" s="8">
        <v>95467</v>
      </c>
      <c r="D46" s="7">
        <f>J8*C46</f>
        <v>1546565400</v>
      </c>
      <c r="E46" s="34">
        <f t="shared" si="11"/>
        <v>446.84325000000007</v>
      </c>
      <c r="F46" s="7">
        <f>($D$67*$D$68*$D$69)*G46*D8*F8</f>
        <v>94100112.287698194</v>
      </c>
      <c r="G46" s="9">
        <f t="shared" si="12"/>
        <v>0.81684125249738015</v>
      </c>
      <c r="H46" s="7">
        <f>$D$8*(D72*10^6)*(G46)*F8</f>
        <v>269067508.57263702</v>
      </c>
      <c r="I46" s="11"/>
      <c r="J46" s="4"/>
      <c r="K46" s="5"/>
      <c r="L46" s="22"/>
      <c r="M46" s="22"/>
      <c r="N46" s="10"/>
      <c r="O46" s="10"/>
      <c r="P46" s="10"/>
      <c r="Q46" s="10"/>
    </row>
    <row r="47" spans="1:17" x14ac:dyDescent="0.25">
      <c r="A47" s="61"/>
      <c r="B47" s="7">
        <f t="shared" si="10"/>
        <v>2067747820.8603354</v>
      </c>
      <c r="C47" s="8">
        <v>105221</v>
      </c>
      <c r="D47" s="7">
        <f>J9*C47</f>
        <v>1704580200</v>
      </c>
      <c r="E47" s="34">
        <f t="shared" si="11"/>
        <v>446.84325000000007</v>
      </c>
      <c r="F47" s="7">
        <f>($D$67*$D$68*$D$69)*G47*D9*F9</f>
        <v>94100112.287698194</v>
      </c>
      <c r="G47" s="9">
        <f t="shared" si="12"/>
        <v>0.81684125249738015</v>
      </c>
      <c r="H47" s="7">
        <f>$D$9*(D72*10^6)*(G47)*F9</f>
        <v>269067508.57263702</v>
      </c>
      <c r="I47" s="11"/>
      <c r="J47" s="4"/>
      <c r="K47" s="5"/>
      <c r="L47" s="22"/>
      <c r="M47" s="22"/>
      <c r="N47" s="10"/>
      <c r="O47" s="10"/>
      <c r="P47" s="10"/>
      <c r="Q47" s="10"/>
    </row>
    <row r="48" spans="1:17" hidden="1" x14ac:dyDescent="0.25">
      <c r="A48" s="1"/>
      <c r="B48" s="4"/>
      <c r="C48" s="4"/>
      <c r="D48" s="4"/>
      <c r="E48" s="18"/>
      <c r="F48" s="4"/>
      <c r="G48" s="11"/>
      <c r="H48" s="4"/>
      <c r="I48" s="4"/>
      <c r="J48" s="4"/>
      <c r="K48" s="5"/>
      <c r="L48" s="22"/>
      <c r="M48" s="22"/>
      <c r="N48" s="10"/>
      <c r="O48" s="10"/>
      <c r="P48" s="10"/>
      <c r="Q48" s="10"/>
    </row>
    <row r="49" spans="1:21" ht="15" hidden="1" customHeight="1" x14ac:dyDescent="0.25">
      <c r="A49" s="43" t="s">
        <v>7</v>
      </c>
      <c r="B49" s="44" t="s">
        <v>55</v>
      </c>
      <c r="C49" s="45" t="s">
        <v>38</v>
      </c>
      <c r="D49" s="45"/>
      <c r="E49" s="45" t="s">
        <v>39</v>
      </c>
      <c r="F49" s="45"/>
      <c r="G49" s="45" t="s">
        <v>40</v>
      </c>
      <c r="H49" s="45"/>
      <c r="I49" s="74"/>
      <c r="J49" s="74"/>
      <c r="K49" s="5"/>
      <c r="L49" s="22"/>
      <c r="M49" s="22"/>
      <c r="N49" s="10"/>
      <c r="O49" s="10"/>
      <c r="P49" s="10"/>
      <c r="Q49" s="10"/>
    </row>
    <row r="50" spans="1:21" ht="90" hidden="1" x14ac:dyDescent="0.25">
      <c r="A50" s="43"/>
      <c r="B50" s="44"/>
      <c r="C50" s="41" t="s">
        <v>47</v>
      </c>
      <c r="D50" s="36" t="s">
        <v>56</v>
      </c>
      <c r="E50" s="32" t="s">
        <v>48</v>
      </c>
      <c r="F50" s="38" t="s">
        <v>37</v>
      </c>
      <c r="G50" s="40" t="s">
        <v>41</v>
      </c>
      <c r="H50" s="38" t="s">
        <v>32</v>
      </c>
      <c r="I50" s="2"/>
      <c r="J50" s="2"/>
      <c r="K50" s="5"/>
      <c r="L50" s="22"/>
      <c r="M50" s="22"/>
      <c r="N50" s="10"/>
      <c r="O50" s="10"/>
      <c r="P50" s="10"/>
      <c r="Q50" s="10"/>
    </row>
    <row r="51" spans="1:21" hidden="1" x14ac:dyDescent="0.25">
      <c r="A51" s="61" t="s">
        <v>8</v>
      </c>
      <c r="B51" s="7">
        <f t="shared" ref="B51:B56" si="13">D51+F51+H51</f>
        <v>1028351711.2735949</v>
      </c>
      <c r="C51" s="8">
        <v>95947</v>
      </c>
      <c r="D51" s="7">
        <f>J10*C51</f>
        <v>825144200</v>
      </c>
      <c r="E51" s="34">
        <f>E42*1.05</f>
        <v>443.65978125000004</v>
      </c>
      <c r="F51" s="7">
        <f>($D$67*$D$68*$D$69)*G51*D10*F10</f>
        <v>52652958.386680447</v>
      </c>
      <c r="G51" s="9">
        <f>365/E51</f>
        <v>0.82270247479188197</v>
      </c>
      <c r="H51" s="7">
        <f>$D$10*(D72*10^6)*(G51)*F10</f>
        <v>150554552.8869144</v>
      </c>
      <c r="I51" s="2"/>
      <c r="J51" s="4"/>
      <c r="K51" s="5"/>
      <c r="L51" s="22"/>
      <c r="M51" s="22"/>
      <c r="N51" s="10"/>
      <c r="O51" s="10"/>
      <c r="P51" s="10"/>
      <c r="Q51" s="10"/>
    </row>
    <row r="52" spans="1:21" hidden="1" x14ac:dyDescent="0.25">
      <c r="A52" s="61"/>
      <c r="B52" s="7">
        <f t="shared" si="13"/>
        <v>1112657511.2735949</v>
      </c>
      <c r="C52" s="8">
        <v>105750</v>
      </c>
      <c r="D52" s="7">
        <f>J11*C52</f>
        <v>909450000</v>
      </c>
      <c r="E52" s="34">
        <f>E43*1.05</f>
        <v>443.65978125000004</v>
      </c>
      <c r="F52" s="7">
        <f>($D$67*$D$68*$D$69)*G52*D11*F11</f>
        <v>52652958.386680447</v>
      </c>
      <c r="G52" s="9">
        <f t="shared" ref="G52:G55" si="14">365/E52</f>
        <v>0.82270247479188197</v>
      </c>
      <c r="H52" s="7">
        <f>$D$11*(D72*10^6)*(G52)*F11</f>
        <v>150554552.8869144</v>
      </c>
      <c r="I52" s="11"/>
      <c r="J52" s="4"/>
      <c r="K52" s="5"/>
      <c r="L52" s="22"/>
      <c r="M52" s="22"/>
      <c r="N52" s="10"/>
      <c r="O52" s="10"/>
      <c r="P52" s="10"/>
      <c r="Q52" s="10"/>
    </row>
    <row r="53" spans="1:21" hidden="1" x14ac:dyDescent="0.25">
      <c r="A53" s="61" t="s">
        <v>9</v>
      </c>
      <c r="B53" s="7">
        <f t="shared" si="13"/>
        <v>1025605663.8239516</v>
      </c>
      <c r="C53" s="8">
        <v>95947</v>
      </c>
      <c r="D53" s="7">
        <f>J10*C53</f>
        <v>825144200</v>
      </c>
      <c r="E53" s="34">
        <f>E44*1.05</f>
        <v>449.73731250000003</v>
      </c>
      <c r="F53" s="7">
        <f>($D$67*$D$68*$D$69)*G53*D10*F10</f>
        <v>51941431.921995573</v>
      </c>
      <c r="G53" s="9">
        <f t="shared" si="14"/>
        <v>0.81158487378118083</v>
      </c>
      <c r="H53" s="7">
        <f>$D$10*(D72*10^6)*(G53)*F10</f>
        <v>148520031.90195608</v>
      </c>
      <c r="I53" s="11"/>
      <c r="J53" s="4"/>
      <c r="K53" s="5"/>
      <c r="L53" s="22"/>
      <c r="M53" s="22"/>
      <c r="N53" s="10"/>
      <c r="O53" s="10"/>
      <c r="P53" s="10"/>
      <c r="Q53" s="10"/>
    </row>
    <row r="54" spans="1:21" hidden="1" x14ac:dyDescent="0.25">
      <c r="A54" s="61"/>
      <c r="B54" s="7">
        <f t="shared" si="13"/>
        <v>1109911463.8239517</v>
      </c>
      <c r="C54" s="8">
        <v>105750</v>
      </c>
      <c r="D54" s="7">
        <f>J11*C54</f>
        <v>909450000</v>
      </c>
      <c r="E54" s="34">
        <f>E45*1.05</f>
        <v>449.73731250000003</v>
      </c>
      <c r="F54" s="7">
        <f>($D$67*$D$68*$D$69)*G54*D11*F11</f>
        <v>51941431.921995573</v>
      </c>
      <c r="G54" s="9">
        <f t="shared" si="14"/>
        <v>0.81158487378118083</v>
      </c>
      <c r="H54" s="7">
        <f>$D$11*(D72*10^6)*(G54)*F11</f>
        <v>148520031.90195608</v>
      </c>
      <c r="I54" s="11"/>
      <c r="J54" s="4"/>
      <c r="K54" s="5"/>
      <c r="L54" s="22"/>
      <c r="M54" s="22"/>
      <c r="N54" s="10"/>
      <c r="O54" s="10"/>
      <c r="P54" s="10"/>
      <c r="Q54" s="10"/>
    </row>
    <row r="55" spans="1:21" hidden="1" x14ac:dyDescent="0.25">
      <c r="A55" s="61" t="s">
        <v>10</v>
      </c>
      <c r="B55" s="7">
        <f t="shared" si="13"/>
        <v>1017296380.3493837</v>
      </c>
      <c r="C55" s="8">
        <v>95947</v>
      </c>
      <c r="D55" s="7">
        <f>J10*C55</f>
        <v>825144200</v>
      </c>
      <c r="E55" s="34">
        <f t="shared" ref="E55:E56" si="15">E46*1.05</f>
        <v>469.1854125000001</v>
      </c>
      <c r="F55" s="7">
        <f>($D$67*$D$68*$D$69)*G55*D10*F10</f>
        <v>49788419.199840307</v>
      </c>
      <c r="G55" s="9">
        <f t="shared" si="14"/>
        <v>0.77794404999750477</v>
      </c>
      <c r="H55" s="7">
        <f>$D$10*(D72*10^6)*(G55)*F10</f>
        <v>142363761.14954337</v>
      </c>
      <c r="I55" s="11"/>
      <c r="J55" s="4"/>
      <c r="K55" s="5"/>
      <c r="L55" s="22"/>
      <c r="M55" s="22"/>
      <c r="N55" s="10"/>
      <c r="O55" s="10"/>
      <c r="P55" s="10"/>
      <c r="Q55" s="10"/>
    </row>
    <row r="56" spans="1:21" hidden="1" x14ac:dyDescent="0.25">
      <c r="A56" s="61"/>
      <c r="B56" s="7">
        <f t="shared" si="13"/>
        <v>1101602180.3493836</v>
      </c>
      <c r="C56" s="8">
        <v>105750</v>
      </c>
      <c r="D56" s="7">
        <f>J11*C56</f>
        <v>909450000</v>
      </c>
      <c r="E56" s="34">
        <f t="shared" si="15"/>
        <v>469.1854125000001</v>
      </c>
      <c r="F56" s="7">
        <f>($D$67*$D$68*$D$69)*G56*D11*F11</f>
        <v>49788419.199840307</v>
      </c>
      <c r="G56" s="9">
        <f>365/E56</f>
        <v>0.77794404999750477</v>
      </c>
      <c r="H56" s="7">
        <f>$D$11*(D72*10^6)*(G56)*F11</f>
        <v>142363761.14954337</v>
      </c>
      <c r="I56" s="11"/>
      <c r="J56" s="4"/>
      <c r="K56" s="5"/>
      <c r="L56" s="22"/>
      <c r="M56" s="22"/>
      <c r="N56" s="10"/>
      <c r="O56" s="10"/>
      <c r="P56" s="10"/>
      <c r="Q56" s="10"/>
    </row>
    <row r="57" spans="1:21" ht="15.75" thickBot="1" x14ac:dyDescent="0.3">
      <c r="A57" s="1"/>
      <c r="B57" s="4"/>
      <c r="C57" s="4"/>
      <c r="D57" s="4"/>
      <c r="E57" s="1"/>
      <c r="F57" s="4"/>
      <c r="G57" s="11"/>
      <c r="H57" s="4"/>
      <c r="I57" s="11"/>
      <c r="J57" s="4"/>
      <c r="K57" s="5"/>
      <c r="M57" s="22"/>
      <c r="N57" s="22"/>
      <c r="O57" s="22"/>
      <c r="P57" s="22"/>
      <c r="R57" s="1"/>
      <c r="S57" s="3"/>
      <c r="T57" s="1"/>
      <c r="U57" s="1"/>
    </row>
    <row r="58" spans="1:21" x14ac:dyDescent="0.25">
      <c r="A58" s="46" t="s">
        <v>20</v>
      </c>
      <c r="B58" s="47"/>
      <c r="C58" s="48"/>
      <c r="E58" s="55" t="s">
        <v>58</v>
      </c>
      <c r="F58" s="56"/>
      <c r="H58" s="62" t="s">
        <v>57</v>
      </c>
      <c r="I58" s="63"/>
      <c r="J58" s="64"/>
      <c r="K58" s="22"/>
      <c r="M58" s="22"/>
      <c r="N58" s="22"/>
      <c r="O58" s="22"/>
      <c r="P58" s="22"/>
      <c r="R58" s="1"/>
      <c r="S58" s="3"/>
      <c r="T58" s="1"/>
      <c r="U58" s="1"/>
    </row>
    <row r="59" spans="1:21" ht="15.75" thickBot="1" x14ac:dyDescent="0.3">
      <c r="A59" s="49"/>
      <c r="B59" s="50"/>
      <c r="C59" s="51"/>
      <c r="E59" s="57"/>
      <c r="F59" s="58"/>
      <c r="H59" s="65"/>
      <c r="I59" s="66"/>
      <c r="J59" s="67"/>
      <c r="K59" s="22"/>
      <c r="M59" s="22"/>
      <c r="N59" s="22"/>
      <c r="O59" s="22"/>
      <c r="P59" s="22"/>
      <c r="R59" s="1"/>
      <c r="S59" s="3"/>
      <c r="T59" s="1"/>
      <c r="U59" s="1"/>
    </row>
    <row r="60" spans="1:21" x14ac:dyDescent="0.25">
      <c r="A60" s="49"/>
      <c r="B60" s="50"/>
      <c r="C60" s="51"/>
      <c r="E60" s="57"/>
      <c r="F60" s="58"/>
      <c r="H60" s="25" t="s">
        <v>21</v>
      </c>
      <c r="I60" s="68">
        <f>B15+B24+B33+B42+B16+B25+B34+B43</f>
        <v>14557669043.716228</v>
      </c>
      <c r="J60" s="69"/>
      <c r="K60" s="4"/>
      <c r="L60" s="29"/>
      <c r="M60" s="22"/>
      <c r="R60" s="1"/>
      <c r="S60" s="3"/>
      <c r="T60" s="1"/>
      <c r="U60" s="1"/>
    </row>
    <row r="61" spans="1:21" x14ac:dyDescent="0.25">
      <c r="A61" s="49"/>
      <c r="B61" s="50"/>
      <c r="C61" s="51"/>
      <c r="E61" s="57"/>
      <c r="F61" s="58"/>
      <c r="H61" s="26" t="s">
        <v>22</v>
      </c>
      <c r="I61" s="70">
        <f>B17+B26+B35+B44+B18+B27+B36+B45</f>
        <v>14512929690.368713</v>
      </c>
      <c r="J61" s="71"/>
      <c r="K61" s="1"/>
      <c r="L61" s="29"/>
      <c r="M61" s="22"/>
      <c r="R61" s="1"/>
      <c r="S61" s="3"/>
      <c r="T61" s="1"/>
      <c r="U61" s="1"/>
    </row>
    <row r="62" spans="1:21" ht="15.75" thickBot="1" x14ac:dyDescent="0.3">
      <c r="A62" s="52"/>
      <c r="B62" s="53"/>
      <c r="C62" s="54"/>
      <c r="E62" s="59"/>
      <c r="F62" s="60"/>
      <c r="H62" s="27" t="s">
        <v>23</v>
      </c>
      <c r="I62" s="72">
        <f>B19+B28+B37+B46+B20+B29+B38+B47</f>
        <v>14377552579.721306</v>
      </c>
      <c r="J62" s="73"/>
      <c r="K62" s="1"/>
      <c r="M62" s="22"/>
      <c r="N62" s="22"/>
      <c r="O62" s="22"/>
      <c r="P62" s="22"/>
      <c r="R62" s="1"/>
      <c r="S62" s="3"/>
      <c r="T62" s="1"/>
      <c r="U62" s="1"/>
    </row>
    <row r="63" spans="1:21" x14ac:dyDescent="0.25">
      <c r="A63" s="1"/>
      <c r="B63" s="4"/>
      <c r="C63" s="4"/>
      <c r="D63" s="4"/>
      <c r="E63" s="1"/>
      <c r="F63" s="4"/>
      <c r="G63" s="11"/>
      <c r="K63" s="1"/>
      <c r="M63" s="22"/>
      <c r="N63" s="22"/>
      <c r="O63" s="22"/>
      <c r="P63" s="22"/>
      <c r="R63" s="1"/>
      <c r="S63" s="3"/>
      <c r="T63" s="1"/>
      <c r="U63" s="1"/>
    </row>
    <row r="64" spans="1:21" x14ac:dyDescent="0.25">
      <c r="C64" s="22"/>
      <c r="D64" s="22"/>
      <c r="K64" s="5"/>
      <c r="M64" s="22"/>
      <c r="N64" s="22"/>
      <c r="O64" s="22"/>
      <c r="P64" s="22"/>
      <c r="R64" s="1"/>
      <c r="S64" s="3"/>
      <c r="T64" s="1"/>
      <c r="U64" s="1"/>
    </row>
    <row r="65" spans="1:21" x14ac:dyDescent="0.25">
      <c r="A65" s="16" t="s">
        <v>24</v>
      </c>
      <c r="C65" s="22"/>
      <c r="D65" s="22"/>
      <c r="K65" s="5"/>
      <c r="M65" s="22"/>
      <c r="N65" s="22"/>
      <c r="O65" s="22"/>
      <c r="P65" s="22"/>
      <c r="R65" s="1"/>
      <c r="S65" s="3"/>
      <c r="T65" s="1"/>
      <c r="U65" s="1"/>
    </row>
    <row r="66" spans="1:21" x14ac:dyDescent="0.25">
      <c r="A66" s="5" t="s">
        <v>42</v>
      </c>
      <c r="B66" s="5"/>
      <c r="C66" s="5"/>
      <c r="D66" s="5"/>
      <c r="J66" s="5"/>
      <c r="K66" s="28"/>
      <c r="M66" s="22"/>
      <c r="N66" s="22"/>
      <c r="O66" s="22"/>
      <c r="P66" s="22"/>
    </row>
    <row r="67" spans="1:21" x14ac:dyDescent="0.25">
      <c r="A67" s="5"/>
      <c r="B67" s="5" t="s">
        <v>25</v>
      </c>
      <c r="C67" s="5"/>
      <c r="D67" s="12">
        <v>6.4</v>
      </c>
      <c r="J67" s="5"/>
      <c r="K67" s="5"/>
      <c r="M67" s="22"/>
      <c r="N67" s="22"/>
      <c r="O67" s="22"/>
      <c r="P67" s="22"/>
    </row>
    <row r="68" spans="1:21" x14ac:dyDescent="0.25">
      <c r="A68" s="5"/>
      <c r="B68" s="5" t="s">
        <v>26</v>
      </c>
      <c r="C68" s="5"/>
      <c r="D68" s="5">
        <v>100000</v>
      </c>
      <c r="E68" s="5"/>
      <c r="J68" s="5"/>
      <c r="K68" s="5"/>
      <c r="M68" s="5"/>
      <c r="N68" s="5"/>
      <c r="O68" s="5"/>
    </row>
    <row r="69" spans="1:21" x14ac:dyDescent="0.25">
      <c r="A69" s="5"/>
      <c r="B69" s="5" t="s">
        <v>27</v>
      </c>
      <c r="C69" s="5"/>
      <c r="D69" s="5">
        <v>4</v>
      </c>
      <c r="E69" s="13"/>
      <c r="J69" s="5"/>
      <c r="K69" s="5"/>
      <c r="M69" s="5"/>
      <c r="N69" s="5"/>
      <c r="O69" s="5"/>
    </row>
    <row r="70" spans="1:21" x14ac:dyDescent="0.25">
      <c r="A70" s="5"/>
      <c r="B70" s="19"/>
      <c r="C70" s="13"/>
      <c r="D70" s="13"/>
      <c r="E70" s="5"/>
      <c r="J70" s="5"/>
      <c r="K70" s="5"/>
      <c r="M70" s="5"/>
      <c r="N70" s="5"/>
      <c r="O70" s="5"/>
    </row>
    <row r="71" spans="1:21" x14ac:dyDescent="0.25">
      <c r="A71" s="5" t="s">
        <v>43</v>
      </c>
      <c r="B71" s="5"/>
      <c r="C71" s="5"/>
      <c r="D71" s="5"/>
      <c r="E71" s="5"/>
      <c r="J71" s="5"/>
      <c r="K71" s="5"/>
      <c r="M71" s="5"/>
      <c r="N71" s="5"/>
      <c r="O71" s="5"/>
    </row>
    <row r="72" spans="1:21" x14ac:dyDescent="0.25">
      <c r="A72" s="5"/>
      <c r="B72" s="5" t="s">
        <v>28</v>
      </c>
      <c r="C72" s="5"/>
      <c r="D72" s="14">
        <v>7.32</v>
      </c>
      <c r="E72" s="14"/>
      <c r="J72" s="5"/>
      <c r="K72" s="5"/>
      <c r="M72" s="5"/>
      <c r="N72" s="5"/>
      <c r="O72" s="5"/>
    </row>
    <row r="73" spans="1:21" x14ac:dyDescent="0.25">
      <c r="A73" s="5"/>
      <c r="B73" s="19"/>
      <c r="C73" s="13"/>
      <c r="D73" s="13"/>
      <c r="E73" s="13"/>
      <c r="J73" s="5"/>
      <c r="K73" s="5"/>
      <c r="M73" s="5"/>
      <c r="N73" s="5"/>
      <c r="O73" s="5"/>
    </row>
    <row r="74" spans="1:21" x14ac:dyDescent="0.25">
      <c r="A74" s="5" t="s">
        <v>44</v>
      </c>
      <c r="B74" s="5"/>
      <c r="C74" s="5"/>
      <c r="D74" s="5"/>
      <c r="E74" s="13"/>
      <c r="J74" s="5"/>
      <c r="K74" s="5"/>
      <c r="M74" s="5"/>
      <c r="N74" s="5"/>
      <c r="O74" s="5"/>
    </row>
    <row r="75" spans="1:21" ht="28.15" customHeight="1" x14ac:dyDescent="0.25">
      <c r="A75" s="5"/>
      <c r="B75" s="42" t="s">
        <v>29</v>
      </c>
      <c r="C75" s="42"/>
      <c r="D75" s="15">
        <v>0.11</v>
      </c>
      <c r="E75" s="13"/>
      <c r="J75" s="5"/>
      <c r="K75" s="5"/>
      <c r="M75" s="5"/>
      <c r="N75" s="5"/>
      <c r="O75" s="5"/>
    </row>
    <row r="76" spans="1:21" x14ac:dyDescent="0.25">
      <c r="A76" s="5"/>
      <c r="B76" s="5"/>
      <c r="C76" s="5"/>
      <c r="D76" s="5"/>
      <c r="E76" s="13"/>
      <c r="J76" s="5"/>
      <c r="K76" s="5"/>
      <c r="M76" s="5"/>
      <c r="N76" s="5"/>
      <c r="O76" s="5"/>
    </row>
    <row r="77" spans="1:21" x14ac:dyDescent="0.25">
      <c r="A77" s="20" t="s">
        <v>30</v>
      </c>
      <c r="B77" s="5"/>
      <c r="C77" s="5"/>
      <c r="D77" s="5"/>
      <c r="E77" s="5"/>
      <c r="J77" s="5"/>
      <c r="K77" s="5"/>
      <c r="M77" s="5"/>
      <c r="N77" s="5"/>
      <c r="O77" s="5"/>
    </row>
    <row r="78" spans="1:21" ht="25.5" customHeight="1" x14ac:dyDescent="0.25">
      <c r="A78" s="16" t="s">
        <v>31</v>
      </c>
      <c r="B78" s="5"/>
      <c r="C78" s="5"/>
      <c r="D78" s="5"/>
      <c r="E78" s="5"/>
      <c r="J78" s="5"/>
      <c r="K78" s="5"/>
      <c r="L78" s="5"/>
      <c r="M78" s="5"/>
      <c r="N78" s="5"/>
      <c r="O78" s="5"/>
    </row>
    <row r="79" spans="1:21" x14ac:dyDescent="0.25">
      <c r="A79" s="16" t="s">
        <v>45</v>
      </c>
      <c r="B79" s="5"/>
      <c r="C79" s="5"/>
      <c r="D79" s="5"/>
      <c r="E79" s="5"/>
      <c r="J79" s="5"/>
      <c r="K79" s="5"/>
      <c r="L79" s="5"/>
      <c r="M79" s="5"/>
      <c r="N79" s="5"/>
      <c r="O79" s="5"/>
    </row>
    <row r="80" spans="1:21" x14ac:dyDescent="0.25">
      <c r="A80" s="5"/>
      <c r="B80" s="5"/>
      <c r="C80" s="5"/>
      <c r="D80" s="5"/>
      <c r="E80" s="5"/>
      <c r="J80" s="5"/>
      <c r="K80" s="5"/>
      <c r="L80" s="5"/>
      <c r="M80" s="5"/>
      <c r="N80" s="5"/>
      <c r="O80" s="5"/>
    </row>
    <row r="81" spans="1:15" x14ac:dyDescent="0.25">
      <c r="A81" s="5" t="s">
        <v>46</v>
      </c>
      <c r="B81" s="5"/>
      <c r="C81" s="5"/>
      <c r="D81" s="5"/>
      <c r="E81" s="5"/>
      <c r="J81" s="5"/>
      <c r="K81" s="5"/>
      <c r="L81" s="5"/>
      <c r="M81" s="5"/>
      <c r="N81" s="5"/>
      <c r="O81" s="5"/>
    </row>
    <row r="82" spans="1:15" x14ac:dyDescent="0.25">
      <c r="E82" s="5"/>
      <c r="F82" s="5"/>
      <c r="G82" s="5"/>
      <c r="H82" s="5"/>
      <c r="I82" s="5"/>
      <c r="J82" s="5"/>
      <c r="K82" s="5"/>
      <c r="L82" s="5"/>
      <c r="M82" s="5"/>
      <c r="N82" s="5"/>
      <c r="O82" s="5"/>
    </row>
    <row r="83" spans="1:15" x14ac:dyDescent="0.25">
      <c r="E83" s="5"/>
      <c r="F83" s="5"/>
      <c r="G83" s="5"/>
      <c r="H83" s="5"/>
      <c r="I83" s="5"/>
      <c r="J83" s="5"/>
      <c r="K83" s="5"/>
      <c r="L83" s="5"/>
      <c r="M83" s="5"/>
      <c r="N83" s="5"/>
      <c r="O83" s="5"/>
    </row>
    <row r="84" spans="1:15" x14ac:dyDescent="0.25">
      <c r="E84" s="5"/>
      <c r="F84" s="5"/>
      <c r="G84" s="5"/>
      <c r="H84" s="5"/>
      <c r="I84" s="5"/>
      <c r="J84" s="5"/>
      <c r="K84" s="5"/>
      <c r="L84" s="5"/>
      <c r="M84" s="5"/>
      <c r="N84" s="5"/>
      <c r="O84" s="5"/>
    </row>
  </sheetData>
  <mergeCells count="74">
    <mergeCell ref="G2:G3"/>
    <mergeCell ref="G4:G5"/>
    <mergeCell ref="G6:G7"/>
    <mergeCell ref="G8:G9"/>
    <mergeCell ref="G10:G11"/>
    <mergeCell ref="E2:E3"/>
    <mergeCell ref="E4:E5"/>
    <mergeCell ref="E6:E7"/>
    <mergeCell ref="E8:E9"/>
    <mergeCell ref="E10:E11"/>
    <mergeCell ref="A37:A38"/>
    <mergeCell ref="A35:A36"/>
    <mergeCell ref="A33:A34"/>
    <mergeCell ref="A44:A45"/>
    <mergeCell ref="A46:A47"/>
    <mergeCell ref="A51:A52"/>
    <mergeCell ref="A53:A54"/>
    <mergeCell ref="A55:A56"/>
    <mergeCell ref="I8:I9"/>
    <mergeCell ref="I10:I11"/>
    <mergeCell ref="A28:A29"/>
    <mergeCell ref="A26:A27"/>
    <mergeCell ref="A24:A25"/>
    <mergeCell ref="A15:A16"/>
    <mergeCell ref="A17:A18"/>
    <mergeCell ref="A19:A20"/>
    <mergeCell ref="A22:A23"/>
    <mergeCell ref="B22:B23"/>
    <mergeCell ref="C22:D22"/>
    <mergeCell ref="E22:F22"/>
    <mergeCell ref="G22:H22"/>
    <mergeCell ref="L2:Q13"/>
    <mergeCell ref="A13:A14"/>
    <mergeCell ref="B13:B14"/>
    <mergeCell ref="C13:D13"/>
    <mergeCell ref="E13:F13"/>
    <mergeCell ref="G13:H13"/>
    <mergeCell ref="I13:J13"/>
    <mergeCell ref="L14:Q14"/>
    <mergeCell ref="A2:A3"/>
    <mergeCell ref="A4:A5"/>
    <mergeCell ref="A6:A7"/>
    <mergeCell ref="A8:A9"/>
    <mergeCell ref="A10:A11"/>
    <mergeCell ref="I2:I3"/>
    <mergeCell ref="I4:I5"/>
    <mergeCell ref="I6:I7"/>
    <mergeCell ref="H58:J59"/>
    <mergeCell ref="I60:J60"/>
    <mergeCell ref="I61:J61"/>
    <mergeCell ref="I62:J62"/>
    <mergeCell ref="I22:J22"/>
    <mergeCell ref="G49:H49"/>
    <mergeCell ref="I49:J49"/>
    <mergeCell ref="I31:J31"/>
    <mergeCell ref="G40:H40"/>
    <mergeCell ref="I40:J40"/>
    <mergeCell ref="G31:H31"/>
    <mergeCell ref="B75:C75"/>
    <mergeCell ref="A31:A32"/>
    <mergeCell ref="B31:B32"/>
    <mergeCell ref="C31:D31"/>
    <mergeCell ref="E31:F31"/>
    <mergeCell ref="A49:A50"/>
    <mergeCell ref="B49:B50"/>
    <mergeCell ref="C49:D49"/>
    <mergeCell ref="E49:F49"/>
    <mergeCell ref="A58:C62"/>
    <mergeCell ref="E58:F62"/>
    <mergeCell ref="A40:A41"/>
    <mergeCell ref="B40:B41"/>
    <mergeCell ref="C40:D40"/>
    <mergeCell ref="E40:F40"/>
    <mergeCell ref="A42:A43"/>
  </mergeCells>
  <printOptions horizontalCentered="1"/>
  <pageMargins left="0" right="0" top="0.11811023622047245" bottom="0.11811023622047245" header="0.31496062992125984" footer="0.31496062992125984"/>
  <pageSetup paperSize="9" scale="3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Жалға ала УЭЦН 25+25 на 24-28гг</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Кудайбергенов Динмухаммед</dc:creator>
  <cp:lastModifiedBy>Джанкасимов Абдулла</cp:lastModifiedBy>
  <cp:lastPrinted>2024-04-24T17:22:05Z</cp:lastPrinted>
  <dcterms:created xsi:type="dcterms:W3CDTF">2018-11-07T06:22:04Z</dcterms:created>
  <dcterms:modified xsi:type="dcterms:W3CDTF">2024-10-28T07:12:31Z</dcterms:modified>
</cp:coreProperties>
</file>