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Лист1!$A$1:$Y$33</definedName>
  </definedNames>
  <calcPr calcId="152511"/>
</workbook>
</file>

<file path=xl/calcChain.xml><?xml version="1.0" encoding="utf-8"?>
<calcChain xmlns="http://schemas.openxmlformats.org/spreadsheetml/2006/main">
  <c r="I17" i="1" l="1"/>
  <c r="I16" i="1"/>
  <c r="I13" i="1"/>
  <c r="I12" i="1"/>
  <c r="Y20" i="1" l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T19" i="1"/>
  <c r="U19" i="1" s="1"/>
  <c r="S19" i="1"/>
  <c r="R19" i="1"/>
  <c r="C19" i="1"/>
  <c r="H19" i="1" s="1"/>
  <c r="I19" i="1" s="1"/>
  <c r="Y18" i="1"/>
  <c r="X18" i="1" s="1"/>
  <c r="U18" i="1"/>
  <c r="T18" i="1"/>
  <c r="S18" i="1"/>
  <c r="R18" i="1"/>
  <c r="Q18" i="1"/>
  <c r="P18" i="1"/>
  <c r="O18" i="1"/>
  <c r="N18" i="1"/>
  <c r="M18" i="1"/>
  <c r="L18" i="1" s="1"/>
  <c r="X17" i="1"/>
  <c r="W17" i="1"/>
  <c r="V17" i="1"/>
  <c r="Y17" i="1" s="1"/>
  <c r="T17" i="1"/>
  <c r="S17" i="1"/>
  <c r="R17" i="1"/>
  <c r="U17" i="1" s="1"/>
  <c r="Q17" i="1"/>
  <c r="P17" i="1"/>
  <c r="O17" i="1"/>
  <c r="N17" i="1"/>
  <c r="L17" i="1"/>
  <c r="K17" i="1"/>
  <c r="J17" i="1"/>
  <c r="M17" i="1" s="1"/>
  <c r="H17" i="1"/>
  <c r="X16" i="1"/>
  <c r="X19" i="1" s="1"/>
  <c r="W16" i="1"/>
  <c r="W19" i="1" s="1"/>
  <c r="V16" i="1"/>
  <c r="T16" i="1"/>
  <c r="S16" i="1"/>
  <c r="R16" i="1"/>
  <c r="U16" i="1" s="1"/>
  <c r="P16" i="1"/>
  <c r="Q16" i="1" s="1"/>
  <c r="O16" i="1"/>
  <c r="N16" i="1"/>
  <c r="L16" i="1"/>
  <c r="K16" i="1"/>
  <c r="M16" i="1" s="1"/>
  <c r="J16" i="1"/>
  <c r="H16" i="1"/>
  <c r="Y15" i="1"/>
  <c r="X15" i="1"/>
  <c r="W15" i="1"/>
  <c r="V15" i="1"/>
  <c r="U15" i="1"/>
  <c r="T15" i="1"/>
  <c r="S15" i="1"/>
  <c r="R15" i="1"/>
  <c r="P15" i="1"/>
  <c r="N15" i="1"/>
  <c r="M15" i="1"/>
  <c r="L15" i="1"/>
  <c r="K15" i="1"/>
  <c r="J15" i="1"/>
  <c r="Y14" i="1"/>
  <c r="W14" i="1" s="1"/>
  <c r="U14" i="1"/>
  <c r="R14" i="1" s="1"/>
  <c r="T14" i="1"/>
  <c r="S14" i="1"/>
  <c r="P14" i="1"/>
  <c r="N14" i="1"/>
  <c r="M14" i="1"/>
  <c r="L14" i="1"/>
  <c r="K14" i="1"/>
  <c r="J14" i="1"/>
  <c r="X13" i="1"/>
  <c r="W13" i="1"/>
  <c r="V13" i="1"/>
  <c r="V19" i="1" s="1"/>
  <c r="U13" i="1"/>
  <c r="T13" i="1"/>
  <c r="S13" i="1"/>
  <c r="R13" i="1"/>
  <c r="P13" i="1"/>
  <c r="Q13" i="1" s="1"/>
  <c r="O13" i="1"/>
  <c r="N13" i="1"/>
  <c r="N19" i="1" s="1"/>
  <c r="L13" i="1"/>
  <c r="L19" i="1" s="1"/>
  <c r="K13" i="1"/>
  <c r="K19" i="1" s="1"/>
  <c r="J13" i="1"/>
  <c r="J19" i="1" s="1"/>
  <c r="H13" i="1"/>
  <c r="X12" i="1"/>
  <c r="W12" i="1"/>
  <c r="V12" i="1"/>
  <c r="Y12" i="1" s="1"/>
  <c r="T12" i="1"/>
  <c r="U12" i="1" s="1"/>
  <c r="S12" i="1"/>
  <c r="R12" i="1"/>
  <c r="P12" i="1"/>
  <c r="P19" i="1" s="1"/>
  <c r="O12" i="1"/>
  <c r="O19" i="1" s="1"/>
  <c r="N12" i="1"/>
  <c r="L12" i="1"/>
  <c r="K12" i="1"/>
  <c r="J12" i="1"/>
  <c r="M12" i="1" s="1"/>
  <c r="H12" i="1"/>
  <c r="X14" i="1" l="1"/>
  <c r="V14" i="1"/>
  <c r="M19" i="1"/>
  <c r="Q19" i="1"/>
  <c r="Y19" i="1"/>
  <c r="Q12" i="1"/>
  <c r="Y16" i="1"/>
  <c r="M13" i="1"/>
  <c r="Y13" i="1"/>
  <c r="J18" i="1"/>
  <c r="V18" i="1"/>
  <c r="K18" i="1"/>
  <c r="W18" i="1"/>
  <c r="Y11" i="1" l="1"/>
  <c r="X11" i="1" s="1"/>
  <c r="U11" i="1"/>
  <c r="T11" i="1" s="1"/>
  <c r="Q11" i="1"/>
  <c r="P11" i="1" s="1"/>
  <c r="M11" i="1"/>
  <c r="L11" i="1" s="1"/>
  <c r="Y10" i="1"/>
  <c r="X10" i="1" s="1"/>
  <c r="U10" i="1"/>
  <c r="T10" i="1" s="1"/>
  <c r="Q10" i="1"/>
  <c r="P10" i="1" s="1"/>
  <c r="M10" i="1"/>
  <c r="L10" i="1" s="1"/>
  <c r="K10" i="1" l="1"/>
  <c r="O10" i="1"/>
  <c r="S10" i="1"/>
  <c r="W10" i="1"/>
  <c r="K11" i="1"/>
  <c r="O11" i="1"/>
  <c r="S11" i="1"/>
  <c r="W11" i="1"/>
  <c r="J10" i="1"/>
  <c r="N10" i="1"/>
  <c r="R10" i="1"/>
  <c r="V10" i="1"/>
  <c r="J11" i="1"/>
  <c r="N11" i="1"/>
  <c r="R11" i="1"/>
  <c r="V11" i="1"/>
</calcChain>
</file>

<file path=xl/sharedStrings.xml><?xml version="1.0" encoding="utf-8"?>
<sst xmlns="http://schemas.openxmlformats.org/spreadsheetml/2006/main" count="45" uniqueCount="43">
  <si>
    <t>1 вахта (бригада №1)</t>
  </si>
  <si>
    <t>2 вахта (бригада №2)</t>
  </si>
  <si>
    <t>№ р/р</t>
  </si>
  <si>
    <t>Атауы</t>
  </si>
  <si>
    <t>Супервайзерлер саны, адам</t>
  </si>
  <si>
    <t>Айына жұмыс істеген күндер, тәулік</t>
  </si>
  <si>
    <t>Тәулігіне жұмыс істеген сағаттар, сағат</t>
  </si>
  <si>
    <t>Бір айдағы орташа жылдық уақыт балансы, сағат</t>
  </si>
  <si>
    <t>Сағаттық тарифтік мөлшерлеме, теңге</t>
  </si>
  <si>
    <t>Айына төлеу, теңге</t>
  </si>
  <si>
    <t>Жылына төлеу, теңге</t>
  </si>
  <si>
    <t>қаңтар</t>
  </si>
  <si>
    <t>ақпан</t>
  </si>
  <si>
    <t>наурыз</t>
  </si>
  <si>
    <t>1тоқсан</t>
  </si>
  <si>
    <t>сәуір</t>
  </si>
  <si>
    <t>мамыр</t>
  </si>
  <si>
    <t>маусым</t>
  </si>
  <si>
    <t>2 тоқсан</t>
  </si>
  <si>
    <t>шілде</t>
  </si>
  <si>
    <t>тамыз</t>
  </si>
  <si>
    <t>қыркүйек</t>
  </si>
  <si>
    <t>3 тоқсан</t>
  </si>
  <si>
    <t>қазан</t>
  </si>
  <si>
    <t>қараша</t>
  </si>
  <si>
    <t>желтоқсан</t>
  </si>
  <si>
    <t>4 тоқсан</t>
  </si>
  <si>
    <t xml:space="preserve"> "ЖМГ" ӨБ</t>
  </si>
  <si>
    <t>1 ауысым</t>
  </si>
  <si>
    <t>2 ауысым</t>
  </si>
  <si>
    <t xml:space="preserve"> "ЖМГ" ӨБ бойынша жиыны</t>
  </si>
  <si>
    <t>Уақыттың жалпы жылдық балансы: "ЖМГ" ӨБ к/о бойынша 8030 сағат. Сағаттық тарифтік мөлшерлеме 10280 теңге.</t>
  </si>
  <si>
    <t>«Тапсырыс беруші»</t>
  </si>
  <si>
    <t xml:space="preserve">«Маңғыстаумұнайгаз» АҚ                 </t>
  </si>
  <si>
    <t xml:space="preserve">Бас директордың бірінші орынбасары </t>
  </si>
  <si>
    <t>«Өнім беруші»</t>
  </si>
  <si>
    <t xml:space="preserve">______________________ Вэнь Цзяцзюнь </t>
  </si>
  <si>
    <t xml:space="preserve">______________________ Б.С. Сейтмаганбетов </t>
  </si>
  <si>
    <t>________________________ Аты-жөні</t>
  </si>
  <si>
    <t>«____» _____________ 2025 ж.</t>
  </si>
  <si>
    <t xml:space="preserve">Директор  
ЖШС/ЖК «_______________________» 
</t>
  </si>
  <si>
    <t>2025 жылға арналған "Жетыбаймұнайгаз" ӨБ кен орнында ұңғымалар құрылысын супервайзингтік сүйемелдеу бойынша қызметтер құнын есептеу</t>
  </si>
  <si>
    <r>
      <t>№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theme="1"/>
        <rFont val="Times New Roman"/>
        <family val="1"/>
        <charset val="204"/>
      </rPr>
      <t xml:space="preserve"> қосымша келісім шартқа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</si>
</sst>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6" fillId="0" borderId="0" xfId="0" applyFont="1" applyAlignment="1"/>
    <xf numFmtId="0" fontId="3" fillId="0" borderId="0" xfId="0" applyFont="1" applyAlignment="1"/>
    <xf numFmtId="164" fontId="2" fillId="0" borderId="1" xfId="1" applyNumberFormat="1" applyFont="1" applyFill="1" applyBorder="1" applyAlignment="1">
      <alignment horizontal="center"/>
    </xf>
    <xf numFmtId="3" fontId="5" fillId="0" borderId="1" xfId="0" applyNumberFormat="1" applyFont="1" applyFill="1" applyBorder="1"/>
    <xf numFmtId="3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3" fontId="3" fillId="0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wrapText="1"/>
    </xf>
  </cellXfs>
  <cellStyles count="2">
    <cellStyle name="Обычный" xfId="0" builtinId="0"/>
    <cellStyle name="Финансов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topLeftCell="H1" zoomScaleNormal="100" zoomScaleSheetLayoutView="80" workbookViewId="0">
      <selection activeCell="S4" sqref="S4"/>
    </sheetView>
  </sheetViews>
  <sheetFormatPr defaultRowHeight="15" x14ac:dyDescent="0.25"/>
  <cols>
    <col min="1" max="1" width="9.140625" style="1"/>
    <col min="2" max="2" width="44.28515625" style="1" customWidth="1"/>
    <col min="3" max="5" width="9.140625" style="1"/>
    <col min="6" max="6" width="9.140625" style="1" customWidth="1"/>
    <col min="7" max="7" width="14.7109375" style="1" customWidth="1"/>
    <col min="8" max="8" width="17.5703125" style="1" customWidth="1"/>
    <col min="9" max="9" width="15.85546875" style="1" bestFit="1" customWidth="1"/>
    <col min="10" max="10" width="15.140625" style="1" customWidth="1"/>
    <col min="11" max="11" width="13.28515625" style="1" customWidth="1"/>
    <col min="12" max="12" width="16" style="1" customWidth="1"/>
    <col min="13" max="13" width="14.42578125" style="1" customWidth="1"/>
    <col min="14" max="14" width="14" style="1" customWidth="1"/>
    <col min="15" max="15" width="13.7109375" style="1" customWidth="1"/>
    <col min="16" max="16" width="13" style="1" customWidth="1"/>
    <col min="17" max="17" width="15.5703125" style="1" customWidth="1"/>
    <col min="18" max="18" width="13.140625" style="1" customWidth="1"/>
    <col min="19" max="19" width="12.7109375" style="1" customWidth="1"/>
    <col min="20" max="20" width="13.42578125" style="1" customWidth="1"/>
    <col min="21" max="22" width="14.5703125" style="1" customWidth="1"/>
    <col min="23" max="23" width="13" style="1" customWidth="1"/>
    <col min="24" max="24" width="13.85546875" style="1" customWidth="1"/>
    <col min="25" max="25" width="15.140625" style="1" customWidth="1"/>
    <col min="26" max="16384" width="9.140625" style="1"/>
  </cols>
  <sheetData>
    <row r="1" spans="1:25" ht="15.75" x14ac:dyDescent="0.25">
      <c r="U1" s="23"/>
      <c r="V1" s="23"/>
      <c r="W1" s="23"/>
      <c r="X1" s="23"/>
      <c r="Y1" s="23"/>
    </row>
    <row r="2" spans="1:25" ht="15" customHeight="1" x14ac:dyDescent="0.25">
      <c r="U2" s="39" t="s">
        <v>42</v>
      </c>
      <c r="V2" s="39"/>
      <c r="W2" s="39"/>
      <c r="X2" s="39"/>
      <c r="Y2" s="39"/>
    </row>
    <row r="3" spans="1:25" ht="15.75" x14ac:dyDescent="0.25">
      <c r="U3" s="40" t="s">
        <v>39</v>
      </c>
      <c r="V3" s="40"/>
      <c r="W3" s="40"/>
      <c r="X3" s="40"/>
      <c r="Y3" s="40"/>
    </row>
    <row r="4" spans="1:25" ht="28.5" customHeight="1" x14ac:dyDescent="0.25">
      <c r="U4" s="24"/>
      <c r="V4" s="24"/>
      <c r="W4" s="24"/>
      <c r="X4" s="24"/>
      <c r="Y4" s="24"/>
    </row>
    <row r="5" spans="1:25" x14ac:dyDescent="0.25">
      <c r="U5" s="14"/>
      <c r="V5" s="14"/>
      <c r="W5" s="14"/>
      <c r="X5" s="14"/>
      <c r="Y5" s="14"/>
    </row>
    <row r="7" spans="1:25" ht="20.25" x14ac:dyDescent="0.25">
      <c r="A7" s="37" t="s">
        <v>41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9" spans="1:25" ht="99.75" x14ac:dyDescent="0.25">
      <c r="A9" s="2" t="s">
        <v>2</v>
      </c>
      <c r="B9" s="3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4" t="s">
        <v>11</v>
      </c>
      <c r="K9" s="4" t="s">
        <v>12</v>
      </c>
      <c r="L9" s="4" t="s">
        <v>13</v>
      </c>
      <c r="M9" s="2" t="s">
        <v>14</v>
      </c>
      <c r="N9" s="4" t="s">
        <v>15</v>
      </c>
      <c r="O9" s="4" t="s">
        <v>16</v>
      </c>
      <c r="P9" s="4" t="s">
        <v>17</v>
      </c>
      <c r="Q9" s="2" t="s">
        <v>18</v>
      </c>
      <c r="R9" s="4" t="s">
        <v>19</v>
      </c>
      <c r="S9" s="4" t="s">
        <v>20</v>
      </c>
      <c r="T9" s="4" t="s">
        <v>21</v>
      </c>
      <c r="U9" s="2" t="s">
        <v>22</v>
      </c>
      <c r="V9" s="4" t="s">
        <v>23</v>
      </c>
      <c r="W9" s="4" t="s">
        <v>24</v>
      </c>
      <c r="X9" s="4" t="s">
        <v>25</v>
      </c>
      <c r="Y9" s="2" t="s">
        <v>26</v>
      </c>
    </row>
    <row r="10" spans="1:25" x14ac:dyDescent="0.25">
      <c r="A10" s="5">
        <v>1</v>
      </c>
      <c r="B10" s="12" t="s">
        <v>27</v>
      </c>
      <c r="C10" s="8"/>
      <c r="D10" s="8"/>
      <c r="E10" s="8"/>
      <c r="F10" s="8"/>
      <c r="G10" s="8"/>
      <c r="H10" s="8"/>
      <c r="I10" s="8"/>
      <c r="J10" s="9">
        <f t="shared" ref="J10:J11" si="0">M10/3/1000</f>
        <v>0</v>
      </c>
      <c r="K10" s="9">
        <f t="shared" ref="K10:K11" si="1">M10/3/1000</f>
        <v>0</v>
      </c>
      <c r="L10" s="9">
        <f t="shared" ref="L10:L11" si="2">M10/3/1000</f>
        <v>0</v>
      </c>
      <c r="M10" s="9">
        <f t="shared" ref="M10:M11" si="3">I10/4</f>
        <v>0</v>
      </c>
      <c r="N10" s="9">
        <f t="shared" ref="N10:N11" si="4">Q10/3/1000</f>
        <v>0</v>
      </c>
      <c r="O10" s="9">
        <f t="shared" ref="O10:O11" si="5">Q10/3/1000</f>
        <v>0</v>
      </c>
      <c r="P10" s="9">
        <f t="shared" ref="P10:P11" si="6">Q10/3/1000</f>
        <v>0</v>
      </c>
      <c r="Q10" s="9">
        <f t="shared" ref="Q10:Q11" si="7">I10/4</f>
        <v>0</v>
      </c>
      <c r="R10" s="9">
        <f t="shared" ref="R10:R11" si="8">U10/3/1000</f>
        <v>0</v>
      </c>
      <c r="S10" s="9">
        <f t="shared" ref="S10:S11" si="9">U10/3/1000</f>
        <v>0</v>
      </c>
      <c r="T10" s="9">
        <f t="shared" ref="T10:T11" si="10">U10/3/1000</f>
        <v>0</v>
      </c>
      <c r="U10" s="9">
        <f t="shared" ref="U10:U11" si="11">I10/4</f>
        <v>0</v>
      </c>
      <c r="V10" s="9">
        <f t="shared" ref="V10:V11" si="12">Y10/3/1000</f>
        <v>0</v>
      </c>
      <c r="W10" s="9">
        <f t="shared" ref="W10:W11" si="13">Y10/3/1000</f>
        <v>0</v>
      </c>
      <c r="X10" s="9">
        <f t="shared" ref="X10:X11" si="14">Y10/3/1000</f>
        <v>0</v>
      </c>
      <c r="Y10" s="9">
        <f t="shared" ref="Y10:Y11" si="15">I10/4</f>
        <v>0</v>
      </c>
    </row>
    <row r="11" spans="1:25" x14ac:dyDescent="0.25">
      <c r="A11" s="7"/>
      <c r="B11" s="6" t="s">
        <v>0</v>
      </c>
      <c r="C11" s="7"/>
      <c r="D11" s="8"/>
      <c r="E11" s="8"/>
      <c r="F11" s="8"/>
      <c r="G11" s="8"/>
      <c r="H11" s="7"/>
      <c r="I11" s="8"/>
      <c r="J11" s="9">
        <f t="shared" si="0"/>
        <v>0</v>
      </c>
      <c r="K11" s="9">
        <f t="shared" si="1"/>
        <v>0</v>
      </c>
      <c r="L11" s="9">
        <f t="shared" si="2"/>
        <v>0</v>
      </c>
      <c r="M11" s="9">
        <f t="shared" si="3"/>
        <v>0</v>
      </c>
      <c r="N11" s="9">
        <f t="shared" si="4"/>
        <v>0</v>
      </c>
      <c r="O11" s="9">
        <f t="shared" si="5"/>
        <v>0</v>
      </c>
      <c r="P11" s="9">
        <f t="shared" si="6"/>
        <v>0</v>
      </c>
      <c r="Q11" s="9">
        <f t="shared" si="7"/>
        <v>0</v>
      </c>
      <c r="R11" s="9">
        <f t="shared" si="8"/>
        <v>0</v>
      </c>
      <c r="S11" s="9">
        <f t="shared" si="9"/>
        <v>0</v>
      </c>
      <c r="T11" s="9">
        <f t="shared" si="10"/>
        <v>0</v>
      </c>
      <c r="U11" s="9">
        <f t="shared" si="11"/>
        <v>0</v>
      </c>
      <c r="V11" s="9">
        <f t="shared" si="12"/>
        <v>0</v>
      </c>
      <c r="W11" s="9">
        <f t="shared" si="13"/>
        <v>0</v>
      </c>
      <c r="X11" s="9">
        <f t="shared" si="14"/>
        <v>0</v>
      </c>
      <c r="Y11" s="9">
        <f t="shared" si="15"/>
        <v>0</v>
      </c>
    </row>
    <row r="12" spans="1:25" s="19" customFormat="1" x14ac:dyDescent="0.25">
      <c r="A12" s="8"/>
      <c r="B12" s="8" t="s">
        <v>28</v>
      </c>
      <c r="C12" s="10">
        <v>1</v>
      </c>
      <c r="D12" s="11">
        <v>15</v>
      </c>
      <c r="E12" s="10">
        <v>11</v>
      </c>
      <c r="F12" s="11">
        <v>167.29166670000001</v>
      </c>
      <c r="G12" s="25">
        <v>10280</v>
      </c>
      <c r="H12" s="26">
        <f>F12*G12*C12</f>
        <v>1719758.3336760001</v>
      </c>
      <c r="I12" s="27">
        <f>M12+Q12+U12+Y12</f>
        <v>20354400</v>
      </c>
      <c r="J12" s="27">
        <f>E12*G12*15</f>
        <v>1696200</v>
      </c>
      <c r="K12" s="27">
        <f>E12*G12*15</f>
        <v>1696200</v>
      </c>
      <c r="L12" s="27">
        <f>E12*G12*15</f>
        <v>1696200</v>
      </c>
      <c r="M12" s="9">
        <f>J12+K12+L12</f>
        <v>5088600</v>
      </c>
      <c r="N12" s="27">
        <f>E12*G12*15</f>
        <v>1696200</v>
      </c>
      <c r="O12" s="27">
        <f>E12*G12*15</f>
        <v>1696200</v>
      </c>
      <c r="P12" s="27">
        <f>E12*G12*15</f>
        <v>1696200</v>
      </c>
      <c r="Q12" s="28">
        <f>P12+O12+N12</f>
        <v>5088600</v>
      </c>
      <c r="R12" s="27">
        <f>E12*G12*15</f>
        <v>1696200</v>
      </c>
      <c r="S12" s="27">
        <f>E12*G12*15</f>
        <v>1696200</v>
      </c>
      <c r="T12" s="27">
        <f>E12*G12*15</f>
        <v>1696200</v>
      </c>
      <c r="U12" s="29">
        <f>T12+S12+R12</f>
        <v>5088600</v>
      </c>
      <c r="V12" s="27">
        <f>E12*G12*15</f>
        <v>1696200</v>
      </c>
      <c r="W12" s="27">
        <f>E12*G12*15</f>
        <v>1696200</v>
      </c>
      <c r="X12" s="27">
        <f>E12*G12*15</f>
        <v>1696200</v>
      </c>
      <c r="Y12" s="27">
        <f>V12+W12+X12</f>
        <v>5088600</v>
      </c>
    </row>
    <row r="13" spans="1:25" s="19" customFormat="1" x14ac:dyDescent="0.25">
      <c r="A13" s="8"/>
      <c r="B13" s="8" t="s">
        <v>29</v>
      </c>
      <c r="C13" s="10">
        <v>1</v>
      </c>
      <c r="D13" s="11">
        <v>15</v>
      </c>
      <c r="E13" s="10">
        <v>11</v>
      </c>
      <c r="F13" s="11">
        <v>167.29166670000001</v>
      </c>
      <c r="G13" s="25">
        <v>10280</v>
      </c>
      <c r="H13" s="26">
        <f>F13*G13*C13</f>
        <v>1719758.3336760001</v>
      </c>
      <c r="I13" s="27">
        <f>M13+Q13+U13+Y13</f>
        <v>20354400</v>
      </c>
      <c r="J13" s="27">
        <f>E13*G13*15</f>
        <v>1696200</v>
      </c>
      <c r="K13" s="27">
        <f>E13*G13*15</f>
        <v>1696200</v>
      </c>
      <c r="L13" s="27">
        <f>E13*G13*15</f>
        <v>1696200</v>
      </c>
      <c r="M13" s="9">
        <f>J13+K13+L13</f>
        <v>5088600</v>
      </c>
      <c r="N13" s="27">
        <f>E13*G13*15</f>
        <v>1696200</v>
      </c>
      <c r="O13" s="27">
        <f>E13*G13*15</f>
        <v>1696200</v>
      </c>
      <c r="P13" s="27">
        <f>E13*G13*15</f>
        <v>1696200</v>
      </c>
      <c r="Q13" s="28">
        <f>P13+O13+N13</f>
        <v>5088600</v>
      </c>
      <c r="R13" s="27">
        <f>E13*G13*15</f>
        <v>1696200</v>
      </c>
      <c r="S13" s="27">
        <f>E13*G13*15</f>
        <v>1696200</v>
      </c>
      <c r="T13" s="27">
        <f>E13*G13*15</f>
        <v>1696200</v>
      </c>
      <c r="U13" s="29">
        <f>T13+S13+R13</f>
        <v>5088600</v>
      </c>
      <c r="V13" s="27">
        <f>E13*G13*15</f>
        <v>1696200</v>
      </c>
      <c r="W13" s="27">
        <f>E13*G13*15</f>
        <v>1696200</v>
      </c>
      <c r="X13" s="27">
        <f>E13*G13*15</f>
        <v>1696200</v>
      </c>
      <c r="Y13" s="27">
        <f>V13+W13+X13</f>
        <v>5088600</v>
      </c>
    </row>
    <row r="14" spans="1:25" s="19" customFormat="1" x14ac:dyDescent="0.25">
      <c r="A14" s="8"/>
      <c r="B14" s="8"/>
      <c r="C14" s="8"/>
      <c r="D14" s="8"/>
      <c r="E14" s="8"/>
      <c r="F14" s="8"/>
      <c r="G14" s="8"/>
      <c r="H14" s="27"/>
      <c r="I14" s="27"/>
      <c r="J14" s="9">
        <f t="shared" ref="J14:J20" si="16">M14/3/1000</f>
        <v>0</v>
      </c>
      <c r="K14" s="9">
        <f t="shared" ref="K14:K20" si="17">M14/3/1000</f>
        <v>0</v>
      </c>
      <c r="L14" s="9">
        <f t="shared" ref="L14:L20" si="18">M14/3/1000</f>
        <v>0</v>
      </c>
      <c r="M14" s="9">
        <f t="shared" ref="M14:M20" si="19">I14/4</f>
        <v>0</v>
      </c>
      <c r="N14" s="9">
        <f t="shared" ref="N14:N20" si="20">Q14/3/1000</f>
        <v>0</v>
      </c>
      <c r="O14" s="28"/>
      <c r="P14" s="30">
        <f t="shared" ref="P14:P20" si="21">Q14/3/1000</f>
        <v>0</v>
      </c>
      <c r="Q14" s="28"/>
      <c r="R14" s="27">
        <f t="shared" ref="R14:R15" si="22">U14/3/1000</f>
        <v>0</v>
      </c>
      <c r="S14" s="27">
        <f t="shared" ref="S14:S15" si="23">U14/3/1000</f>
        <v>0</v>
      </c>
      <c r="T14" s="27">
        <f t="shared" ref="T14:T15" si="24">U14/3/1000</f>
        <v>0</v>
      </c>
      <c r="U14" s="29">
        <f t="shared" ref="U14:U20" si="25">I14/4</f>
        <v>0</v>
      </c>
      <c r="V14" s="27">
        <f t="shared" ref="V14:V20" si="26">Y14/3/1000</f>
        <v>0</v>
      </c>
      <c r="W14" s="27">
        <f t="shared" ref="W14:W20" si="27">Y14/3/1000</f>
        <v>0</v>
      </c>
      <c r="X14" s="27">
        <f t="shared" ref="X14:X20" si="28">Y14/3/1000</f>
        <v>0</v>
      </c>
      <c r="Y14" s="27">
        <f t="shared" ref="Y14:Y20" si="29">I14/4</f>
        <v>0</v>
      </c>
    </row>
    <row r="15" spans="1:25" s="19" customFormat="1" x14ac:dyDescent="0.25">
      <c r="A15" s="8"/>
      <c r="B15" s="12" t="s">
        <v>1</v>
      </c>
      <c r="C15" s="8"/>
      <c r="D15" s="8"/>
      <c r="E15" s="8"/>
      <c r="F15" s="8"/>
      <c r="G15" s="8"/>
      <c r="H15" s="27"/>
      <c r="I15" s="27"/>
      <c r="J15" s="9">
        <f t="shared" si="16"/>
        <v>0</v>
      </c>
      <c r="K15" s="9">
        <f t="shared" si="17"/>
        <v>0</v>
      </c>
      <c r="L15" s="9">
        <f t="shared" si="18"/>
        <v>0</v>
      </c>
      <c r="M15" s="9">
        <f t="shared" si="19"/>
        <v>0</v>
      </c>
      <c r="N15" s="9">
        <f t="shared" si="20"/>
        <v>0</v>
      </c>
      <c r="O15" s="28"/>
      <c r="P15" s="30">
        <f t="shared" si="21"/>
        <v>0</v>
      </c>
      <c r="Q15" s="28"/>
      <c r="R15" s="27">
        <f t="shared" si="22"/>
        <v>0</v>
      </c>
      <c r="S15" s="27">
        <f t="shared" si="23"/>
        <v>0</v>
      </c>
      <c r="T15" s="27">
        <f t="shared" si="24"/>
        <v>0</v>
      </c>
      <c r="U15" s="29">
        <f t="shared" si="25"/>
        <v>0</v>
      </c>
      <c r="V15" s="27">
        <f t="shared" si="26"/>
        <v>0</v>
      </c>
      <c r="W15" s="27">
        <f t="shared" si="27"/>
        <v>0</v>
      </c>
      <c r="X15" s="27">
        <f t="shared" si="28"/>
        <v>0</v>
      </c>
      <c r="Y15" s="27">
        <f t="shared" si="29"/>
        <v>0</v>
      </c>
    </row>
    <row r="16" spans="1:25" s="19" customFormat="1" x14ac:dyDescent="0.25">
      <c r="A16" s="8"/>
      <c r="B16" s="8" t="s">
        <v>28</v>
      </c>
      <c r="C16" s="10">
        <v>1</v>
      </c>
      <c r="D16" s="10">
        <v>15</v>
      </c>
      <c r="E16" s="10">
        <v>11</v>
      </c>
      <c r="F16" s="11">
        <v>167.29166670000001</v>
      </c>
      <c r="G16" s="25">
        <v>10280</v>
      </c>
      <c r="H16" s="27">
        <f>F16*G16*1</f>
        <v>1719758.3336760001</v>
      </c>
      <c r="I16" s="27">
        <f>M16+Q16+U16+Y16</f>
        <v>20919800</v>
      </c>
      <c r="J16" s="9">
        <f>E16*G16*16</f>
        <v>1809280</v>
      </c>
      <c r="K16" s="9">
        <f>E16*G16*13</f>
        <v>1470040</v>
      </c>
      <c r="L16" s="9">
        <f>E16*G16*16</f>
        <v>1809280</v>
      </c>
      <c r="M16" s="9">
        <f>J16+K16+L16</f>
        <v>5088600</v>
      </c>
      <c r="N16" s="9">
        <f>E16*G16*15</f>
        <v>1696200</v>
      </c>
      <c r="O16" s="28">
        <f>E16*G16*16</f>
        <v>1809280</v>
      </c>
      <c r="P16" s="30">
        <f>E16*G16*15</f>
        <v>1696200</v>
      </c>
      <c r="Q16" s="28">
        <f>P16+O16+N16</f>
        <v>5201680</v>
      </c>
      <c r="R16" s="27">
        <f>E16*G16*16</f>
        <v>1809280</v>
      </c>
      <c r="S16" s="27">
        <f>E16*G16*16</f>
        <v>1809280</v>
      </c>
      <c r="T16" s="27">
        <f>E16*G16*15</f>
        <v>1696200</v>
      </c>
      <c r="U16" s="29">
        <f>R16+S16+T16</f>
        <v>5314760</v>
      </c>
      <c r="V16" s="27">
        <f>E16*G16*16</f>
        <v>1809280</v>
      </c>
      <c r="W16" s="27">
        <f>E16*G16*15</f>
        <v>1696200</v>
      </c>
      <c r="X16" s="27">
        <f>E16*G16*16</f>
        <v>1809280</v>
      </c>
      <c r="Y16" s="27">
        <f>V16+W16+X16</f>
        <v>5314760</v>
      </c>
    </row>
    <row r="17" spans="1:25" s="19" customFormat="1" x14ac:dyDescent="0.25">
      <c r="A17" s="8"/>
      <c r="B17" s="8" t="s">
        <v>29</v>
      </c>
      <c r="C17" s="10">
        <v>1</v>
      </c>
      <c r="D17" s="10">
        <v>15</v>
      </c>
      <c r="E17" s="10">
        <v>11</v>
      </c>
      <c r="F17" s="11">
        <v>167.29166670000001</v>
      </c>
      <c r="G17" s="25">
        <v>10280</v>
      </c>
      <c r="H17" s="27">
        <f>F17*G17*1</f>
        <v>1719758.3336760001</v>
      </c>
      <c r="I17" s="27">
        <f>M17+Q17+U17+Y17</f>
        <v>20919800</v>
      </c>
      <c r="J17" s="9">
        <f>E17*G17*16</f>
        <v>1809280</v>
      </c>
      <c r="K17" s="9">
        <f>E17*G17*13</f>
        <v>1470040</v>
      </c>
      <c r="L17" s="9">
        <f>E17*G17*16</f>
        <v>1809280</v>
      </c>
      <c r="M17" s="9">
        <f>J17+K17+L17</f>
        <v>5088600</v>
      </c>
      <c r="N17" s="9">
        <f>E17*G17*15</f>
        <v>1696200</v>
      </c>
      <c r="O17" s="28">
        <f>E17*G17*16</f>
        <v>1809280</v>
      </c>
      <c r="P17" s="30">
        <f>E17*G17*15</f>
        <v>1696200</v>
      </c>
      <c r="Q17" s="28">
        <f>P17+O17+N17</f>
        <v>5201680</v>
      </c>
      <c r="R17" s="27">
        <f>E17*G17*16</f>
        <v>1809280</v>
      </c>
      <c r="S17" s="27">
        <f>E17*G17*16</f>
        <v>1809280</v>
      </c>
      <c r="T17" s="27">
        <f>E17*G17*15</f>
        <v>1696200</v>
      </c>
      <c r="U17" s="29">
        <f>R17+S17+T17</f>
        <v>5314760</v>
      </c>
      <c r="V17" s="27">
        <f>E17*G17*16</f>
        <v>1809280</v>
      </c>
      <c r="W17" s="27">
        <f>E17*G17*15</f>
        <v>1696200</v>
      </c>
      <c r="X17" s="27">
        <f>E17*G17*16</f>
        <v>1809280</v>
      </c>
      <c r="Y17" s="27">
        <f>V17+W17+X17</f>
        <v>5314760</v>
      </c>
    </row>
    <row r="18" spans="1:25" s="19" customFormat="1" x14ac:dyDescent="0.25">
      <c r="A18" s="8"/>
      <c r="B18" s="8"/>
      <c r="C18" s="8"/>
      <c r="D18" s="8"/>
      <c r="E18" s="8"/>
      <c r="F18" s="8"/>
      <c r="G18" s="8"/>
      <c r="H18" s="27"/>
      <c r="I18" s="27"/>
      <c r="J18" s="9">
        <f t="shared" si="16"/>
        <v>0</v>
      </c>
      <c r="K18" s="9">
        <f t="shared" si="17"/>
        <v>0</v>
      </c>
      <c r="L18" s="9">
        <f t="shared" si="18"/>
        <v>0</v>
      </c>
      <c r="M18" s="9">
        <f t="shared" si="19"/>
        <v>0</v>
      </c>
      <c r="N18" s="9">
        <f t="shared" si="20"/>
        <v>0</v>
      </c>
      <c r="O18" s="9">
        <f t="shared" ref="O18:O20" si="30">Q18/3/1000</f>
        <v>0</v>
      </c>
      <c r="P18" s="9">
        <f t="shared" si="21"/>
        <v>0</v>
      </c>
      <c r="Q18" s="9">
        <f t="shared" ref="Q18:Q20" si="31">I18/4</f>
        <v>0</v>
      </c>
      <c r="R18" s="31">
        <f t="shared" ref="R18:R20" si="32">U18/3/1000</f>
        <v>0</v>
      </c>
      <c r="S18" s="31">
        <f t="shared" ref="S18:S20" si="33">U18/3/1000</f>
        <v>0</v>
      </c>
      <c r="T18" s="31">
        <f t="shared" ref="T18:T20" si="34">U18/3/1000</f>
        <v>0</v>
      </c>
      <c r="U18" s="31">
        <f t="shared" si="25"/>
        <v>0</v>
      </c>
      <c r="V18" s="31">
        <f t="shared" si="26"/>
        <v>0</v>
      </c>
      <c r="W18" s="31">
        <f t="shared" si="27"/>
        <v>0</v>
      </c>
      <c r="X18" s="31">
        <f t="shared" si="28"/>
        <v>0</v>
      </c>
      <c r="Y18" s="31">
        <f t="shared" si="29"/>
        <v>0</v>
      </c>
    </row>
    <row r="19" spans="1:25" s="19" customFormat="1" x14ac:dyDescent="0.25">
      <c r="A19" s="8"/>
      <c r="B19" s="12" t="s">
        <v>30</v>
      </c>
      <c r="C19" s="32">
        <f>SUM(C12:C18)</f>
        <v>4</v>
      </c>
      <c r="D19" s="22">
        <v>15</v>
      </c>
      <c r="E19" s="22">
        <v>22</v>
      </c>
      <c r="F19" s="11">
        <v>167.29166670000001</v>
      </c>
      <c r="G19" s="25">
        <v>10280</v>
      </c>
      <c r="H19" s="33">
        <f>F19*G19*C19</f>
        <v>6879033.3347040005</v>
      </c>
      <c r="I19" s="34">
        <f>H19*12</f>
        <v>82548400.016448006</v>
      </c>
      <c r="J19" s="35">
        <f>J12+J13+J16+J17</f>
        <v>7010960</v>
      </c>
      <c r="K19" s="35">
        <f t="shared" ref="K19:L19" si="35">K12+K13+K16+K17</f>
        <v>6332480</v>
      </c>
      <c r="L19" s="35">
        <f t="shared" si="35"/>
        <v>7010960</v>
      </c>
      <c r="M19" s="36">
        <f>L19+K19+J19</f>
        <v>20354400</v>
      </c>
      <c r="N19" s="35">
        <f>N12+N13+N16+N17</f>
        <v>6784800</v>
      </c>
      <c r="O19" s="35">
        <f t="shared" ref="O19:P19" si="36">O12+O13+O16+O17</f>
        <v>7010960</v>
      </c>
      <c r="P19" s="35">
        <f t="shared" si="36"/>
        <v>6784800</v>
      </c>
      <c r="Q19" s="36">
        <f>P19+O19+N19</f>
        <v>20580560</v>
      </c>
      <c r="R19" s="36">
        <f>R12+R13+R16+R17</f>
        <v>7010960</v>
      </c>
      <c r="S19" s="36">
        <f t="shared" ref="S19:T19" si="37">S12+S16+S13+S17</f>
        <v>7010960</v>
      </c>
      <c r="T19" s="36">
        <f t="shared" si="37"/>
        <v>6784800</v>
      </c>
      <c r="U19" s="36">
        <f>T19+S19+R19</f>
        <v>20806720</v>
      </c>
      <c r="V19" s="36">
        <f>V12+V16+V13+V17</f>
        <v>7010960</v>
      </c>
      <c r="W19" s="36">
        <f t="shared" ref="W19:X19" si="38">W12+W16+W13+W17</f>
        <v>6784800</v>
      </c>
      <c r="X19" s="36">
        <f t="shared" si="38"/>
        <v>7010960</v>
      </c>
      <c r="Y19" s="36">
        <f>V19+W19+X19</f>
        <v>20806720</v>
      </c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9">
        <f t="shared" si="16"/>
        <v>0</v>
      </c>
      <c r="K20" s="9">
        <f t="shared" si="17"/>
        <v>0</v>
      </c>
      <c r="L20" s="9">
        <f t="shared" si="18"/>
        <v>0</v>
      </c>
      <c r="M20" s="9">
        <f t="shared" si="19"/>
        <v>0</v>
      </c>
      <c r="N20" s="9">
        <f t="shared" si="20"/>
        <v>0</v>
      </c>
      <c r="O20" s="9">
        <f t="shared" si="30"/>
        <v>0</v>
      </c>
      <c r="P20" s="9">
        <f t="shared" si="21"/>
        <v>0</v>
      </c>
      <c r="Q20" s="9">
        <f t="shared" si="31"/>
        <v>0</v>
      </c>
      <c r="R20" s="9">
        <f t="shared" si="32"/>
        <v>0</v>
      </c>
      <c r="S20" s="9">
        <f t="shared" si="33"/>
        <v>0</v>
      </c>
      <c r="T20" s="9">
        <f t="shared" si="34"/>
        <v>0</v>
      </c>
      <c r="U20" s="27">
        <f t="shared" si="25"/>
        <v>0</v>
      </c>
      <c r="V20" s="9">
        <f t="shared" si="26"/>
        <v>0</v>
      </c>
      <c r="W20" s="9">
        <f t="shared" si="27"/>
        <v>0</v>
      </c>
      <c r="X20" s="9">
        <f t="shared" si="28"/>
        <v>0</v>
      </c>
      <c r="Y20" s="9">
        <f t="shared" si="29"/>
        <v>0</v>
      </c>
    </row>
    <row r="21" spans="1:25" x14ac:dyDescent="0.25">
      <c r="A21" s="15"/>
      <c r="B21" s="16"/>
      <c r="C21" s="16"/>
      <c r="D21" s="16"/>
      <c r="E21" s="16"/>
      <c r="F21" s="17"/>
      <c r="G21" s="18"/>
      <c r="H21" s="18"/>
      <c r="I21" s="18"/>
      <c r="J21" s="18"/>
      <c r="K21" s="18"/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5">
      <c r="A22" s="19"/>
      <c r="B22" s="13" t="s">
        <v>31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5">
      <c r="A23" s="19"/>
      <c r="B23" s="1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5" spans="1:25" ht="18.75" x14ac:dyDescent="0.3">
      <c r="G25" s="20" t="s">
        <v>32</v>
      </c>
      <c r="H25" s="21"/>
      <c r="I25" s="21"/>
      <c r="J25" s="21"/>
      <c r="K25" s="21"/>
      <c r="L25" s="21"/>
      <c r="M25" s="21"/>
      <c r="N25" s="20" t="s">
        <v>35</v>
      </c>
      <c r="O25" s="21"/>
      <c r="P25" s="21"/>
      <c r="Q25" s="21"/>
    </row>
    <row r="26" spans="1:25" ht="18.75" x14ac:dyDescent="0.3">
      <c r="G26" s="20" t="s">
        <v>33</v>
      </c>
      <c r="H26" s="21"/>
      <c r="I26" s="21"/>
      <c r="J26" s="21"/>
      <c r="K26" s="21"/>
      <c r="L26" s="21"/>
      <c r="M26" s="38" t="s">
        <v>40</v>
      </c>
      <c r="N26" s="38"/>
      <c r="O26" s="38"/>
      <c r="P26" s="38"/>
      <c r="Q26" s="21"/>
    </row>
    <row r="27" spans="1:25" ht="18.75" x14ac:dyDescent="0.3">
      <c r="H27" s="21"/>
      <c r="I27" s="21"/>
      <c r="J27" s="21"/>
      <c r="K27" s="21"/>
      <c r="L27" s="21"/>
      <c r="M27" s="38"/>
      <c r="N27" s="38"/>
      <c r="O27" s="38"/>
      <c r="P27" s="38"/>
      <c r="Q27" s="21"/>
    </row>
    <row r="28" spans="1:25" ht="18.75" x14ac:dyDescent="0.3">
      <c r="G28" s="20"/>
      <c r="H28" s="21"/>
      <c r="I28" s="21"/>
      <c r="J28" s="21"/>
      <c r="K28" s="21"/>
      <c r="L28" s="21"/>
      <c r="M28" s="21"/>
      <c r="N28" s="20"/>
      <c r="O28" s="21"/>
      <c r="P28" s="21"/>
      <c r="Q28" s="21"/>
    </row>
    <row r="29" spans="1:25" ht="18.75" x14ac:dyDescent="0.3">
      <c r="G29" s="20" t="s">
        <v>36</v>
      </c>
      <c r="H29" s="21"/>
      <c r="I29" s="21"/>
      <c r="J29" s="21"/>
      <c r="K29" s="21"/>
      <c r="L29" s="21"/>
      <c r="M29" s="21"/>
      <c r="N29" s="20"/>
      <c r="O29" s="21"/>
      <c r="P29" s="20"/>
      <c r="Q29" s="21"/>
    </row>
    <row r="30" spans="1:25" ht="18.75" x14ac:dyDescent="0.3">
      <c r="G30" s="20"/>
      <c r="H30" s="21"/>
      <c r="I30" s="21"/>
      <c r="J30" s="21"/>
      <c r="K30" s="21"/>
      <c r="L30" s="21"/>
      <c r="M30" s="21"/>
      <c r="N30" s="20"/>
      <c r="O30" s="21"/>
      <c r="P30" s="21"/>
      <c r="Q30" s="21"/>
    </row>
    <row r="31" spans="1:25" ht="18.75" x14ac:dyDescent="0.3">
      <c r="G31" s="20" t="s">
        <v>34</v>
      </c>
      <c r="H31" s="21"/>
      <c r="I31" s="21"/>
      <c r="J31" s="21"/>
      <c r="K31" s="21"/>
      <c r="L31" s="21"/>
      <c r="O31" s="21"/>
      <c r="P31" s="21"/>
      <c r="Q31" s="21"/>
    </row>
    <row r="32" spans="1:25" ht="18.75" x14ac:dyDescent="0.3"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7:17" ht="18.75" x14ac:dyDescent="0.3">
      <c r="G33" s="20" t="s">
        <v>37</v>
      </c>
      <c r="H33" s="21"/>
      <c r="I33" s="21"/>
      <c r="J33" s="21"/>
      <c r="K33" s="21"/>
      <c r="L33" s="21"/>
      <c r="M33" s="20" t="s">
        <v>38</v>
      </c>
      <c r="N33" s="21"/>
      <c r="O33" s="21"/>
      <c r="P33" s="21"/>
      <c r="Q33" s="21"/>
    </row>
    <row r="34" spans="7:17" x14ac:dyDescent="0.25">
      <c r="G34"/>
      <c r="H34"/>
      <c r="I34"/>
      <c r="J34"/>
      <c r="K34"/>
      <c r="L34"/>
      <c r="M34"/>
      <c r="N34"/>
      <c r="O34"/>
      <c r="P34"/>
    </row>
  </sheetData>
  <mergeCells count="4">
    <mergeCell ref="A7:Y7"/>
    <mergeCell ref="M26:P27"/>
    <mergeCell ref="U2:Y2"/>
    <mergeCell ref="U3:Y3"/>
  </mergeCells>
  <pageMargins left="0.70866141732283472" right="0.39370078740157483" top="0.74803149606299213" bottom="0.74803149606299213" header="0.31496062992125984" footer="0.31496062992125984"/>
  <pageSetup paperSize="256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2025-01-14T13:09:54Z</dcterms:modified>
</cp:coreProperties>
</file>